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595" yWindow="-135" windowWidth="17220" windowHeight="12900" tabRatio="827" activeTab="3"/>
  </bookViews>
  <sheets>
    <sheet name="Situación del Tesoro" sheetId="1" r:id="rId1"/>
    <sheet name="Evolución de la Deuda" sheetId="2" r:id="rId2"/>
    <sheet name="RECURSOS" sheetId="3" r:id="rId3"/>
    <sheet name="GASTO OBJETO" sheetId="6" r:id="rId4"/>
    <sheet name="GASTO FINALIDAD" sheetId="8" r:id="rId5"/>
  </sheets>
  <definedNames>
    <definedName name="_xlnm.Print_Area" localSheetId="1">'Evolución de la Deuda'!$A$1:$J$53</definedName>
    <definedName name="_xlnm.Print_Area" localSheetId="4">'GASTO FINALIDAD'!$A$1:$D$51</definedName>
    <definedName name="_xlnm.Print_Area" localSheetId="2">RECURSOS!$A$1:$D$185</definedName>
    <definedName name="_xlnm.Print_Titles" localSheetId="4">'GASTO FINALIDAD'!$16:$17</definedName>
    <definedName name="_xlnm.Print_Titles" localSheetId="2">RECURSOS!$15:$16</definedName>
  </definedNames>
  <calcPr calcId="124519"/>
</workbook>
</file>

<file path=xl/calcChain.xml><?xml version="1.0" encoding="utf-8"?>
<calcChain xmlns="http://schemas.openxmlformats.org/spreadsheetml/2006/main">
  <c r="H73" i="6"/>
  <c r="J147"/>
  <c r="I147"/>
  <c r="H147"/>
  <c r="G151"/>
  <c r="J161"/>
  <c r="G147"/>
  <c r="J159"/>
  <c r="I159"/>
  <c r="H159"/>
  <c r="I155"/>
  <c r="H155"/>
  <c r="I136"/>
  <c r="J136" s="1"/>
  <c r="I128"/>
  <c r="H128"/>
  <c r="H126"/>
  <c r="I121"/>
  <c r="H121"/>
  <c r="I79"/>
  <c r="J75"/>
  <c r="I75"/>
  <c r="H75"/>
  <c r="I32"/>
  <c r="H32"/>
  <c r="I27"/>
  <c r="H27"/>
  <c r="H26"/>
  <c r="I26"/>
  <c r="I25"/>
  <c r="H25"/>
  <c r="I23"/>
  <c r="H23"/>
  <c r="I22"/>
  <c r="H22"/>
  <c r="I21"/>
  <c r="H21"/>
  <c r="H167"/>
  <c r="H166"/>
  <c r="H165"/>
  <c r="H164"/>
  <c r="H163"/>
  <c r="I162"/>
  <c r="J162"/>
  <c r="H162"/>
  <c r="I160"/>
  <c r="J160" s="1"/>
  <c r="H158"/>
  <c r="I158" s="1"/>
  <c r="J158" s="1"/>
  <c r="I157"/>
  <c r="J157"/>
  <c r="H157"/>
  <c r="H156"/>
  <c r="I156" s="1"/>
  <c r="J156" s="1"/>
  <c r="J155"/>
  <c r="I153"/>
  <c r="J153"/>
  <c r="H153"/>
  <c r="I150"/>
  <c r="J150"/>
  <c r="H150"/>
  <c r="I145"/>
  <c r="J145" s="1"/>
  <c r="H146"/>
  <c r="I146" s="1"/>
  <c r="J146" s="1"/>
  <c r="H144"/>
  <c r="H135"/>
  <c r="I135" s="1"/>
  <c r="I132"/>
  <c r="J132" s="1"/>
  <c r="I127"/>
  <c r="I126"/>
  <c r="J126" s="1"/>
  <c r="J120"/>
  <c r="I120"/>
  <c r="H120"/>
  <c r="I100"/>
  <c r="J100"/>
  <c r="H100"/>
  <c r="H95"/>
  <c r="I89"/>
  <c r="J89" s="1"/>
  <c r="I91"/>
  <c r="J91"/>
  <c r="H91"/>
  <c r="I90"/>
  <c r="J90"/>
  <c r="H90"/>
  <c r="I88"/>
  <c r="J88"/>
  <c r="H88"/>
  <c r="I87"/>
  <c r="J87"/>
  <c r="H87"/>
  <c r="I86"/>
  <c r="J86"/>
  <c r="H86"/>
  <c r="H84"/>
  <c r="I84"/>
  <c r="J84" s="1"/>
  <c r="G82"/>
  <c r="G81"/>
  <c r="G80"/>
  <c r="H76"/>
  <c r="I74"/>
  <c r="H74"/>
  <c r="I72"/>
  <c r="J72" s="1"/>
  <c r="H71"/>
  <c r="I71" s="1"/>
  <c r="J71" s="1"/>
  <c r="H69"/>
  <c r="I69"/>
  <c r="J69" s="1"/>
  <c r="G69"/>
  <c r="I67"/>
  <c r="J67"/>
  <c r="H67"/>
  <c r="I66"/>
  <c r="J66" s="1"/>
  <c r="H66"/>
  <c r="I64"/>
  <c r="J64"/>
  <c r="H64"/>
  <c r="I63"/>
  <c r="J63" s="1"/>
  <c r="H63"/>
  <c r="I62"/>
  <c r="J62"/>
  <c r="H62"/>
  <c r="H60"/>
  <c r="I60"/>
  <c r="J60" s="1"/>
  <c r="H59"/>
  <c r="I59" s="1"/>
  <c r="J59" s="1"/>
  <c r="I57"/>
  <c r="J57"/>
  <c r="H57"/>
  <c r="I55"/>
  <c r="J55" s="1"/>
  <c r="H55"/>
  <c r="I53"/>
  <c r="J53"/>
  <c r="H53"/>
  <c r="I52"/>
  <c r="J52"/>
  <c r="H52"/>
  <c r="G44"/>
  <c r="H48"/>
  <c r="I48" s="1"/>
  <c r="J48" s="1"/>
  <c r="H47"/>
  <c r="I47" s="1"/>
  <c r="J47" s="1"/>
  <c r="I46"/>
  <c r="J46"/>
  <c r="H46"/>
  <c r="I49"/>
  <c r="J49"/>
  <c r="H49"/>
  <c r="H45"/>
  <c r="I45" s="1"/>
  <c r="J45" s="1"/>
  <c r="I40"/>
  <c r="J40"/>
  <c r="H40"/>
  <c r="I41"/>
  <c r="J41"/>
  <c r="H41"/>
  <c r="I42"/>
  <c r="J42"/>
  <c r="H42"/>
  <c r="I43"/>
  <c r="J43"/>
  <c r="H43"/>
  <c r="H38"/>
  <c r="H37"/>
  <c r="I37" s="1"/>
  <c r="J37" s="1"/>
  <c r="C56"/>
  <c r="F56" s="1"/>
  <c r="G20"/>
  <c r="F33"/>
  <c r="F31"/>
  <c r="F29"/>
  <c r="F24"/>
  <c r="F20"/>
  <c r="F19" s="1"/>
  <c r="D55" i="3"/>
  <c r="J31" i="6"/>
  <c r="H31"/>
  <c r="I31"/>
  <c r="G31"/>
  <c r="J29"/>
  <c r="J24"/>
  <c r="G24"/>
  <c r="J20"/>
  <c r="J149"/>
  <c r="H149"/>
  <c r="I149"/>
  <c r="G149"/>
  <c r="H143"/>
  <c r="G143"/>
  <c r="G138"/>
  <c r="H125"/>
  <c r="G125"/>
  <c r="G99"/>
  <c r="H99"/>
  <c r="J101"/>
  <c r="I101"/>
  <c r="H98"/>
  <c r="H94"/>
  <c r="H93"/>
  <c r="F137"/>
  <c r="C134"/>
  <c r="F134" s="1"/>
  <c r="F164"/>
  <c r="F165"/>
  <c r="F166"/>
  <c r="F167"/>
  <c r="F168"/>
  <c r="F155"/>
  <c r="F156"/>
  <c r="F157"/>
  <c r="F158"/>
  <c r="F159"/>
  <c r="F160"/>
  <c r="F162"/>
  <c r="F163"/>
  <c r="F154"/>
  <c r="F150"/>
  <c r="F152"/>
  <c r="F153"/>
  <c r="F148"/>
  <c r="F139"/>
  <c r="F140"/>
  <c r="F141"/>
  <c r="F142"/>
  <c r="F144"/>
  <c r="F145"/>
  <c r="F146"/>
  <c r="F130"/>
  <c r="F131"/>
  <c r="F132"/>
  <c r="F133"/>
  <c r="F135"/>
  <c r="F136"/>
  <c r="F121"/>
  <c r="F122"/>
  <c r="F123"/>
  <c r="F124"/>
  <c r="F126"/>
  <c r="F127"/>
  <c r="F128"/>
  <c r="F129"/>
  <c r="F120"/>
  <c r="C161"/>
  <c r="F161" s="1"/>
  <c r="C151"/>
  <c r="F151" s="1"/>
  <c r="C149"/>
  <c r="F149" s="1"/>
  <c r="C99"/>
  <c r="F99" s="1"/>
  <c r="C143"/>
  <c r="F143" s="1"/>
  <c r="C138"/>
  <c r="F138" s="1"/>
  <c r="C125"/>
  <c r="F125" s="1"/>
  <c r="F79"/>
  <c r="F80"/>
  <c r="F81"/>
  <c r="F82"/>
  <c r="F83"/>
  <c r="F84"/>
  <c r="F86"/>
  <c r="F87"/>
  <c r="F88"/>
  <c r="F89"/>
  <c r="F90"/>
  <c r="F91"/>
  <c r="F93"/>
  <c r="F94"/>
  <c r="F95"/>
  <c r="F96"/>
  <c r="F97"/>
  <c r="F98"/>
  <c r="F100"/>
  <c r="F101"/>
  <c r="C92"/>
  <c r="F92" s="1"/>
  <c r="C85"/>
  <c r="F85" s="1"/>
  <c r="C78"/>
  <c r="F37"/>
  <c r="F38"/>
  <c r="F40"/>
  <c r="F41"/>
  <c r="F42"/>
  <c r="F43"/>
  <c r="F45"/>
  <c r="F46"/>
  <c r="F47"/>
  <c r="F48"/>
  <c r="F49"/>
  <c r="F50"/>
  <c r="F52"/>
  <c r="F53"/>
  <c r="F54"/>
  <c r="F55"/>
  <c r="F57"/>
  <c r="F58"/>
  <c r="F59"/>
  <c r="F60"/>
  <c r="F62"/>
  <c r="F63"/>
  <c r="F64"/>
  <c r="F66"/>
  <c r="F67"/>
  <c r="F69"/>
  <c r="F71"/>
  <c r="F72"/>
  <c r="F73"/>
  <c r="F74"/>
  <c r="F75"/>
  <c r="F76"/>
  <c r="C70"/>
  <c r="F70" s="1"/>
  <c r="C68"/>
  <c r="F68" s="1"/>
  <c r="G70"/>
  <c r="C65"/>
  <c r="F65" s="1"/>
  <c r="C61"/>
  <c r="F61" s="1"/>
  <c r="C51"/>
  <c r="F51" s="1"/>
  <c r="C44"/>
  <c r="F44" s="1"/>
  <c r="C39"/>
  <c r="F39" s="1"/>
  <c r="C36"/>
  <c r="F36" s="1"/>
  <c r="C31"/>
  <c r="C33"/>
  <c r="C29"/>
  <c r="C24"/>
  <c r="C20"/>
  <c r="G49" i="2"/>
  <c r="G48"/>
  <c r="G47"/>
  <c r="G46"/>
  <c r="I73" i="6"/>
  <c r="J73" s="1"/>
  <c r="C77" l="1"/>
  <c r="F77" s="1"/>
  <c r="C35"/>
  <c r="F35" s="1"/>
  <c r="F78"/>
  <c r="C147"/>
  <c r="C19"/>
  <c r="H50"/>
  <c r="I50" s="1"/>
  <c r="J50" s="1"/>
  <c r="H83"/>
  <c r="I123"/>
  <c r="I124"/>
  <c r="D25" i="8" l="1"/>
  <c r="H140" i="6"/>
  <c r="H141"/>
  <c r="I141" s="1"/>
  <c r="J141" s="1"/>
  <c r="H142"/>
  <c r="I142" s="1"/>
  <c r="J142" s="1"/>
  <c r="I144"/>
  <c r="I143" s="1"/>
  <c r="F147"/>
  <c r="G29"/>
  <c r="G39"/>
  <c r="D45" i="2"/>
  <c r="G161" i="6"/>
  <c r="I129"/>
  <c r="G85"/>
  <c r="H34"/>
  <c r="I34" s="1"/>
  <c r="G33"/>
  <c r="I93"/>
  <c r="I76"/>
  <c r="G65"/>
  <c r="H58"/>
  <c r="I58" s="1"/>
  <c r="J58" s="1"/>
  <c r="H54"/>
  <c r="I54" s="1"/>
  <c r="J54" s="1"/>
  <c r="G51"/>
  <c r="C45" i="2"/>
  <c r="I49"/>
  <c r="I48"/>
  <c r="I47"/>
  <c r="I46"/>
  <c r="G45"/>
  <c r="I45" s="1"/>
  <c r="H138" i="6" l="1"/>
  <c r="G38" i="2"/>
  <c r="I38" s="1"/>
  <c r="C169" i="6"/>
  <c r="H33"/>
  <c r="H161"/>
  <c r="J144"/>
  <c r="J143" s="1"/>
  <c r="I140"/>
  <c r="I138" s="1"/>
  <c r="J33"/>
  <c r="J19" s="1"/>
  <c r="I33"/>
  <c r="I163"/>
  <c r="J163" s="1"/>
  <c r="F169"/>
  <c r="F48" i="2"/>
  <c r="J48" s="1"/>
  <c r="I131" i="6"/>
  <c r="J131" s="1"/>
  <c r="J129"/>
  <c r="I122"/>
  <c r="J122" s="1"/>
  <c r="I96"/>
  <c r="J96" s="1"/>
  <c r="I83"/>
  <c r="J83" s="1"/>
  <c r="G61"/>
  <c r="G36"/>
  <c r="J38"/>
  <c r="H152"/>
  <c r="J128"/>
  <c r="I94"/>
  <c r="J94" s="1"/>
  <c r="I80"/>
  <c r="J80" s="1"/>
  <c r="H44"/>
  <c r="D29" i="1"/>
  <c r="D20"/>
  <c r="J93" i="6"/>
  <c r="J76"/>
  <c r="H51"/>
  <c r="G92"/>
  <c r="I95"/>
  <c r="J95" s="1"/>
  <c r="H39"/>
  <c r="D38" i="2"/>
  <c r="F38" s="1"/>
  <c r="J38" s="1"/>
  <c r="I130" i="6"/>
  <c r="J130" s="1"/>
  <c r="J124"/>
  <c r="J123"/>
  <c r="G78"/>
  <c r="I82"/>
  <c r="J82" s="1"/>
  <c r="I81"/>
  <c r="J81" s="1"/>
  <c r="J79"/>
  <c r="H30"/>
  <c r="H29" s="1"/>
  <c r="J49" i="2"/>
  <c r="F46"/>
  <c r="J46" s="1"/>
  <c r="F47"/>
  <c r="J47" s="1"/>
  <c r="J127" i="6" l="1"/>
  <c r="J125" s="1"/>
  <c r="I125"/>
  <c r="J121"/>
  <c r="J99" s="1"/>
  <c r="I99"/>
  <c r="I152"/>
  <c r="H151"/>
  <c r="H24"/>
  <c r="I20"/>
  <c r="H20"/>
  <c r="H70"/>
  <c r="J135"/>
  <c r="J134" s="1"/>
  <c r="I161"/>
  <c r="J140"/>
  <c r="J138" s="1"/>
  <c r="H92"/>
  <c r="I30"/>
  <c r="I29" s="1"/>
  <c r="H85"/>
  <c r="I65"/>
  <c r="H65"/>
  <c r="I51"/>
  <c r="H61"/>
  <c r="I61"/>
  <c r="J61"/>
  <c r="I44"/>
  <c r="H36"/>
  <c r="D45" i="1"/>
  <c r="I98" i="6"/>
  <c r="J98" s="1"/>
  <c r="J92" s="1"/>
  <c r="F45" i="2"/>
  <c r="J45" s="1"/>
  <c r="J78" i="6"/>
  <c r="J56"/>
  <c r="I56"/>
  <c r="H56"/>
  <c r="G56"/>
  <c r="H134"/>
  <c r="H78"/>
  <c r="I78"/>
  <c r="G134"/>
  <c r="H19" l="1"/>
  <c r="J152"/>
  <c r="J151" s="1"/>
  <c r="I151"/>
  <c r="J85"/>
  <c r="J77" s="1"/>
  <c r="I24"/>
  <c r="I19" s="1"/>
  <c r="I134"/>
  <c r="I70"/>
  <c r="J44"/>
  <c r="I85"/>
  <c r="J65"/>
  <c r="J51"/>
  <c r="J39"/>
  <c r="I39"/>
  <c r="I92"/>
  <c r="I36"/>
  <c r="J36"/>
  <c r="G19"/>
  <c r="G77"/>
  <c r="H77"/>
  <c r="G35"/>
  <c r="H35"/>
  <c r="J36" i="2"/>
  <c r="I35"/>
  <c r="H35"/>
  <c r="G35"/>
  <c r="F35"/>
  <c r="E35"/>
  <c r="D35"/>
  <c r="I30"/>
  <c r="H30"/>
  <c r="G30"/>
  <c r="F30"/>
  <c r="E30"/>
  <c r="D30"/>
  <c r="I29"/>
  <c r="H29"/>
  <c r="G29"/>
  <c r="F29"/>
  <c r="E29"/>
  <c r="D29"/>
  <c r="H24"/>
  <c r="I24" s="1"/>
  <c r="E24"/>
  <c r="D24"/>
  <c r="F24" s="1"/>
  <c r="J24" s="1"/>
  <c r="I23"/>
  <c r="H23"/>
  <c r="G23"/>
  <c r="F23"/>
  <c r="J23" s="1"/>
  <c r="E23"/>
  <c r="I77" i="6" l="1"/>
  <c r="H169"/>
  <c r="G169"/>
  <c r="I35"/>
  <c r="J70"/>
  <c r="J35" s="1"/>
  <c r="J169" s="1"/>
  <c r="J30" i="2"/>
  <c r="C29"/>
  <c r="J29" s="1"/>
  <c r="C30"/>
  <c r="C35"/>
  <c r="J35" s="1"/>
  <c r="C39"/>
  <c r="C38" s="1"/>
  <c r="D42" i="8"/>
  <c r="D162" i="3"/>
  <c r="D156"/>
  <c r="D152"/>
  <c r="D150"/>
  <c r="D148"/>
  <c r="D146"/>
  <c r="D141"/>
  <c r="D139"/>
  <c r="D137"/>
  <c r="D135"/>
  <c r="D131"/>
  <c r="D127"/>
  <c r="D120"/>
  <c r="D114"/>
  <c r="D111"/>
  <c r="D109" s="1"/>
  <c r="D104"/>
  <c r="D94"/>
  <c r="D88"/>
  <c r="D83"/>
  <c r="D76"/>
  <c r="D68"/>
  <c r="D67" s="1"/>
  <c r="D17"/>
  <c r="D53"/>
  <c r="D28"/>
  <c r="D20"/>
  <c r="AA43" i="1"/>
  <c r="V43"/>
  <c r="P43"/>
  <c r="AA42"/>
  <c r="V42"/>
  <c r="P42"/>
  <c r="AA41"/>
  <c r="V41"/>
  <c r="P41"/>
  <c r="AA40"/>
  <c r="V40"/>
  <c r="P40"/>
  <c r="AA39"/>
  <c r="V39"/>
  <c r="P39"/>
  <c r="AA38"/>
  <c r="V38"/>
  <c r="P38"/>
  <c r="AA37"/>
  <c r="V37"/>
  <c r="P37"/>
  <c r="Z36"/>
  <c r="Y36"/>
  <c r="Y29" s="1"/>
  <c r="X36"/>
  <c r="X29" s="1"/>
  <c r="U36"/>
  <c r="T36"/>
  <c r="T29" s="1"/>
  <c r="S36"/>
  <c r="S29" s="1"/>
  <c r="R36"/>
  <c r="R29" s="1"/>
  <c r="O36"/>
  <c r="O29" s="1"/>
  <c r="N36"/>
  <c r="M36"/>
  <c r="M29" s="1"/>
  <c r="L36"/>
  <c r="L29" s="1"/>
  <c r="K36"/>
  <c r="AA35"/>
  <c r="V35"/>
  <c r="P35"/>
  <c r="AA34"/>
  <c r="V34"/>
  <c r="P34"/>
  <c r="AA33"/>
  <c r="V33"/>
  <c r="P33"/>
  <c r="AA32"/>
  <c r="V32"/>
  <c r="P32"/>
  <c r="AA31"/>
  <c r="V31"/>
  <c r="P31"/>
  <c r="AA30"/>
  <c r="V30"/>
  <c r="P30"/>
  <c r="Z29"/>
  <c r="U29"/>
  <c r="N29"/>
  <c r="AA27"/>
  <c r="V27"/>
  <c r="P27"/>
  <c r="AA25"/>
  <c r="V25"/>
  <c r="P25"/>
  <c r="AA24"/>
  <c r="V24"/>
  <c r="P24"/>
  <c r="AA23"/>
  <c r="V23"/>
  <c r="P23"/>
  <c r="AA22"/>
  <c r="V22"/>
  <c r="P22"/>
  <c r="AA21"/>
  <c r="V21"/>
  <c r="P21"/>
  <c r="Z20"/>
  <c r="Z45" s="1"/>
  <c r="Y20"/>
  <c r="X20"/>
  <c r="U20"/>
  <c r="T20"/>
  <c r="T45" s="1"/>
  <c r="S20"/>
  <c r="R20"/>
  <c r="O20"/>
  <c r="N20"/>
  <c r="N45" s="1"/>
  <c r="M20"/>
  <c r="L20"/>
  <c r="K20"/>
  <c r="I169" i="6" l="1"/>
  <c r="D87" i="3"/>
  <c r="D113"/>
  <c r="D134"/>
  <c r="D145"/>
  <c r="D130" s="1"/>
  <c r="D19"/>
  <c r="M45" i="1"/>
  <c r="O45"/>
  <c r="S45"/>
  <c r="Y45"/>
  <c r="AA29"/>
  <c r="D82" i="3"/>
  <c r="D108"/>
  <c r="U45" i="1"/>
  <c r="P36"/>
  <c r="L45"/>
  <c r="V20"/>
  <c r="X45"/>
  <c r="AA45" s="1"/>
  <c r="V29"/>
  <c r="P20"/>
  <c r="V36"/>
  <c r="AA36"/>
  <c r="R45"/>
  <c r="AA20"/>
  <c r="K29"/>
  <c r="P29" s="1"/>
  <c r="D102" i="3" l="1"/>
  <c r="V45" i="1"/>
  <c r="K45"/>
  <c r="P45" s="1"/>
  <c r="D175" i="3" l="1"/>
  <c r="D161" l="1"/>
  <c r="D185" s="1"/>
</calcChain>
</file>

<file path=xl/comments1.xml><?xml version="1.0" encoding="utf-8"?>
<comments xmlns="http://schemas.openxmlformats.org/spreadsheetml/2006/main">
  <authors>
    <author/>
  </authors>
  <commentList>
    <comment ref="C24" authorId="0">
      <text>
        <r>
          <rPr>
            <b/>
            <sz val="8"/>
            <color indexed="8"/>
            <rFont val="Tahoma"/>
            <family val="2"/>
          </rPr>
          <t xml:space="preserve">gparedes:
</t>
        </r>
        <r>
          <rPr>
            <sz val="8"/>
            <color indexed="8"/>
            <rFont val="Tahoma"/>
            <family val="2"/>
          </rPr>
          <t>se corrige el monto de acuerdo a la informacion enviada por el BTF</t>
        </r>
      </text>
    </comment>
  </commentList>
</comments>
</file>

<file path=xl/sharedStrings.xml><?xml version="1.0" encoding="utf-8"?>
<sst xmlns="http://schemas.openxmlformats.org/spreadsheetml/2006/main" count="457" uniqueCount="355">
  <si>
    <t>TRIBUNAL DE CUENTAS</t>
  </si>
  <si>
    <t>Organismos Descentralizados</t>
  </si>
  <si>
    <t>Entes Autárquicos</t>
  </si>
  <si>
    <t>Instituciones Seguridad Social</t>
  </si>
  <si>
    <t>C O N C E P T O</t>
  </si>
  <si>
    <t>Inst.Prov.</t>
  </si>
  <si>
    <t>Inst.Fueg.</t>
  </si>
  <si>
    <t>Dir.Prov.</t>
  </si>
  <si>
    <t>Hospital Regional de</t>
  </si>
  <si>
    <t>Inst. Prov.</t>
  </si>
  <si>
    <t>Caja Comp.</t>
  </si>
  <si>
    <t>Inst.Serv.</t>
  </si>
  <si>
    <t>Total</t>
  </si>
  <si>
    <t>Vivienda</t>
  </si>
  <si>
    <t>Turismo</t>
  </si>
  <si>
    <t>Vialidad</t>
  </si>
  <si>
    <t>Ushuaia</t>
  </si>
  <si>
    <t>Río Grande</t>
  </si>
  <si>
    <t>Puertos</t>
  </si>
  <si>
    <t>Energía</t>
  </si>
  <si>
    <t>Obras Sanit</t>
  </si>
  <si>
    <t>Reg.Apuestas</t>
  </si>
  <si>
    <t>Prev.Social</t>
  </si>
  <si>
    <t>Policía</t>
  </si>
  <si>
    <t>Sociales</t>
  </si>
  <si>
    <t>1)</t>
  </si>
  <si>
    <t>Valores Activos</t>
  </si>
  <si>
    <t>Caja Chica</t>
  </si>
  <si>
    <t>Bancos</t>
  </si>
  <si>
    <t>Cuentas a Cobrar</t>
  </si>
  <si>
    <t>Tesorería General de la Provincia</t>
  </si>
  <si>
    <t>Otros</t>
  </si>
  <si>
    <t>2)</t>
  </si>
  <si>
    <t>Valores Pasivos</t>
  </si>
  <si>
    <t>Remuneraciones al Personal</t>
  </si>
  <si>
    <t>Aportes y contribuciones</t>
  </si>
  <si>
    <t>Proveedores</t>
  </si>
  <si>
    <t>Contratistas</t>
  </si>
  <si>
    <t>Municipalidades y Otros Entes Comunales</t>
  </si>
  <si>
    <t>Empresas del Estado Provincial</t>
  </si>
  <si>
    <t>Estado Nacional</t>
  </si>
  <si>
    <t>- Tesorería General de la Nación</t>
  </si>
  <si>
    <t>- Empresas del Estado Nacional</t>
  </si>
  <si>
    <t>- Otros Organismos del Estado Nacional</t>
  </si>
  <si>
    <t>Fondos de terceros</t>
  </si>
  <si>
    <t>3)</t>
  </si>
  <si>
    <t>Diferencia (1-2)</t>
  </si>
  <si>
    <t xml:space="preserve">         </t>
  </si>
  <si>
    <t>CONCEPTO</t>
  </si>
  <si>
    <t>STOCK AL INICIO</t>
  </si>
  <si>
    <t>INCREMENTOS</t>
  </si>
  <si>
    <t>DISMINUCIONES</t>
  </si>
  <si>
    <t>STOCK AL FINAL</t>
  </si>
  <si>
    <t>DEL EJERCICIO</t>
  </si>
  <si>
    <t>PRESUPUEST.</t>
  </si>
  <si>
    <t>NO PRESUPUEST.</t>
  </si>
  <si>
    <t>TOTAL</t>
  </si>
  <si>
    <t>DEL MES</t>
  </si>
  <si>
    <t>GOBIERNO NACIONAL</t>
  </si>
  <si>
    <t>PRESTAMOS DEL SECTOR PRIVADO</t>
  </si>
  <si>
    <t>ENTIDADES BANCARIAS Y FINANCIERAS</t>
  </si>
  <si>
    <t>PRESTAMOS DEL SECTOR EXTERNO</t>
  </si>
  <si>
    <t>ORGANISMOS INTERNACIONALES</t>
  </si>
  <si>
    <t>TITULOS PUBLICOS</t>
  </si>
  <si>
    <t>OTROS PASIVOS</t>
  </si>
  <si>
    <t>DEUDA CONSOLIDADA</t>
  </si>
  <si>
    <t xml:space="preserve">            Deuda Previsional Ley 278</t>
  </si>
  <si>
    <t>DEUDA FLOTANTE</t>
  </si>
  <si>
    <t>Remuneraciones al personal</t>
  </si>
  <si>
    <t>Aportes y Contribuciones adeudadas</t>
  </si>
  <si>
    <t>OTRAS DEUDAS</t>
  </si>
  <si>
    <t>TRIBUTARIOS</t>
  </si>
  <si>
    <t>de Origen Provincial</t>
  </si>
  <si>
    <t>Ingresos Brutos</t>
  </si>
  <si>
    <t>Inmobiliario Rural</t>
  </si>
  <si>
    <t>Sellos</t>
  </si>
  <si>
    <t>Automotores</t>
  </si>
  <si>
    <t>Fondo Social de Reactivación Productiva</t>
  </si>
  <si>
    <t>Fondo Obra "Puerto Caleta La Misión"</t>
  </si>
  <si>
    <t>Fondo Solvencia Social Ley 756</t>
  </si>
  <si>
    <t>de Origen Nacional</t>
  </si>
  <si>
    <t xml:space="preserve">Ley 23548 - Aportes del Tesoro Nacional </t>
  </si>
  <si>
    <t>Ley 24049 - Servicios Educativos</t>
  </si>
  <si>
    <t>Ley  24049 - PO.SO.CO</t>
  </si>
  <si>
    <t>Ley 24049 - PRO.SO.UN</t>
  </si>
  <si>
    <t xml:space="preserve"> Ley 23548- Impuesto a las ganancias</t>
  </si>
  <si>
    <t xml:space="preserve"> Ley 24073- Fdo de Inf. Compens.</t>
  </si>
  <si>
    <t>Impuesto a los activos- Ley 23906 Fondo Educativo</t>
  </si>
  <si>
    <t>Impuesto a las Ganancias. Obras Infr. Básicas Soc</t>
  </si>
  <si>
    <t>Impuesto a las ganancias- Excedente Con. Bonaerense</t>
  </si>
  <si>
    <t>Impuesto a los Bs Personales no incluido en el proc. Econ. c/afec</t>
  </si>
  <si>
    <t>Impuesto a los bienes personales Ley 23966- Art. 30</t>
  </si>
  <si>
    <t>Impuesto al Valor Agregado - Ley 23966 - Art. 5º Punto 2</t>
  </si>
  <si>
    <t>Impuesto al Valor Agregado Ley 23966. Seguridad social</t>
  </si>
  <si>
    <t>Imp. Combustibles liquidos. Obras de infraestructura -  Ley 23966</t>
  </si>
  <si>
    <t>Imp. Combustibles líquidos. Vialidad Provincial - Ley 23966</t>
  </si>
  <si>
    <t>Imp. Combustibles liquidos. FEDEi Ley 23966</t>
  </si>
  <si>
    <t>Imp. Combustibles liquidos. Fonavi</t>
  </si>
  <si>
    <t>Fondo compensador desequilibrios fiscales</t>
  </si>
  <si>
    <t>Reg. Simplificado para pequeños contribuyentes (Monotributo)</t>
  </si>
  <si>
    <t>Reg. Energia  Electrica. Fondo para compensar Tarifa Electrica</t>
  </si>
  <si>
    <t>Fondo Energía Electrica. FEDEI</t>
  </si>
  <si>
    <t>Fondo Financiamiento Educativo. Ley 26075</t>
  </si>
  <si>
    <t>Coparticipación Federal de Impuestos- Rentas Generales</t>
  </si>
  <si>
    <t>CONTRIBUCIONES A LA SEGURIDAD SOCIAL</t>
  </si>
  <si>
    <t>Aportes y Retenciones que perciben Org de Prev y asist soc</t>
  </si>
  <si>
    <t>NO TRIBUTARIOS</t>
  </si>
  <si>
    <t>Canones de turismo</t>
  </si>
  <si>
    <t>Derechos Canon Hotel Canal Beagle</t>
  </si>
  <si>
    <t>Derechos Canon Hotel Albatros</t>
  </si>
  <si>
    <t>Derechos Canon Cerro Krund</t>
  </si>
  <si>
    <t>Habilitaciones Servicios turísitcos</t>
  </si>
  <si>
    <t>Canones Aeropuertos</t>
  </si>
  <si>
    <t>Alquileres de equipos Aeronauticos</t>
  </si>
  <si>
    <t>Primas</t>
  </si>
  <si>
    <t>Otros no tributarios (multas TCP)</t>
  </si>
  <si>
    <t xml:space="preserve">VENTA DE BIENES Y SERVICIOS DE LA ADMINISTRACION PUBLICA </t>
  </si>
  <si>
    <t>Actividades de venta de bienes y prestación de servicios</t>
  </si>
  <si>
    <t>Servicios Portuarios</t>
  </si>
  <si>
    <t>Servicios de Aerosillas</t>
  </si>
  <si>
    <t>Servicios Dirección Provincial de Energía</t>
  </si>
  <si>
    <t>Servicios Dirección Provincial Reg. Apuestas</t>
  </si>
  <si>
    <t xml:space="preserve">Ingresos de Operación </t>
  </si>
  <si>
    <t>Actividades de Prod de Empresas Públicas</t>
  </si>
  <si>
    <t xml:space="preserve">RENTAS DE LA PROPIEDAD </t>
  </si>
  <si>
    <t>Intereses por Préstamos</t>
  </si>
  <si>
    <t>Intereses por Depósito</t>
  </si>
  <si>
    <t>Intereses por Titulos y Valores Internos</t>
  </si>
  <si>
    <t>Intereses Cobrados</t>
  </si>
  <si>
    <t>Derechos sobre Bienes Intangibles</t>
  </si>
  <si>
    <t>TRANSFERENCIAS CORRIENTES  (de Org. No Cons. Pres)</t>
  </si>
  <si>
    <t>Del Sector Privado</t>
  </si>
  <si>
    <t>De unidades Familiares</t>
  </si>
  <si>
    <t>De Instituciones sin fines de Lucro</t>
  </si>
  <si>
    <t>De empresas Privadas</t>
  </si>
  <si>
    <t xml:space="preserve">Del Sector Público </t>
  </si>
  <si>
    <t>-</t>
  </si>
  <si>
    <t>Nacional</t>
  </si>
  <si>
    <t xml:space="preserve">De la Adm. Central </t>
  </si>
  <si>
    <t>De Instituciones descentralizadas Nacionales</t>
  </si>
  <si>
    <t>De Instituciones de Seguridad Social</t>
  </si>
  <si>
    <t>De empresas Públicas No Financieras</t>
  </si>
  <si>
    <t>De empresas Públicas Financieras</t>
  </si>
  <si>
    <t>Provincial</t>
  </si>
  <si>
    <t>Del Gobierno Provincial</t>
  </si>
  <si>
    <t>Del Institutos de Seguridad Social Provinciales</t>
  </si>
  <si>
    <t>De empresas Públicas No Financieras Provinciales</t>
  </si>
  <si>
    <t>De instituciones Públicas Financieras Provinciales</t>
  </si>
  <si>
    <t>De otras Instituciones Publicas Provinciales</t>
  </si>
  <si>
    <t>Municipal</t>
  </si>
  <si>
    <t>Otras transferencias corrientes</t>
  </si>
  <si>
    <t>II - INGRESOS DE CAPITAL</t>
  </si>
  <si>
    <t>RECURSOS PROPIOS DE CAPITAL</t>
  </si>
  <si>
    <t>Venta de Activos Fijos</t>
  </si>
  <si>
    <t>Venta de Tierra y Terrenos</t>
  </si>
  <si>
    <t>Venta de Activos Intangibles</t>
  </si>
  <si>
    <t>TRANSFERENCIAS CAPITAL</t>
  </si>
  <si>
    <t>Del Sector Externo</t>
  </si>
  <si>
    <t>Organismos Internacionales</t>
  </si>
  <si>
    <t>Otras Transferencias de capital</t>
  </si>
  <si>
    <t xml:space="preserve"> </t>
  </si>
  <si>
    <t>DISMINUCION DE LA INV. FINANCIERA</t>
  </si>
  <si>
    <t xml:space="preserve">Venta de Titulos y Valores </t>
  </si>
  <si>
    <t>Venta de Titulos y Valores de largo plazo</t>
  </si>
  <si>
    <t>Venta de Acciones y Participaciones de Capital</t>
  </si>
  <si>
    <t>Recupero de Prestamos de Corto Plazo</t>
  </si>
  <si>
    <t>DETALLAR</t>
  </si>
  <si>
    <t>Del Sector Publico Nacional</t>
  </si>
  <si>
    <t>Del Sector Publico Provincial</t>
  </si>
  <si>
    <t xml:space="preserve"> Del Sector Público Municipal</t>
  </si>
  <si>
    <t xml:space="preserve">Otros </t>
  </si>
  <si>
    <t>Recupero de Prestamos de Largo Plazo</t>
  </si>
  <si>
    <t>III - CONTRIBUCIONES FIGURATIVAS</t>
  </si>
  <si>
    <t>Con recursos de Administración Central para Financ. Gastos Corrientes</t>
  </si>
  <si>
    <t>Con Recursos de Organismos Descentralizados para Finan. Gasto Corrientes</t>
  </si>
  <si>
    <t>Con Recursos de Administración Central para Financ. Gastos de Capital</t>
  </si>
  <si>
    <t>Con Recursos de Organismos Descentralizados para Finan. Gastos de Capital</t>
  </si>
  <si>
    <t>IV - FUENTES FINANCIERAS</t>
  </si>
  <si>
    <t>Venta de Títulos y Valores de Corto Plazo</t>
  </si>
  <si>
    <t>Venta de Títulos y Valores de largo Plazo</t>
  </si>
  <si>
    <t>Disminución de Caja y Bancos</t>
  </si>
  <si>
    <t>Disminución de Inversiones Financieras Temporarias</t>
  </si>
  <si>
    <t>Disminución de Cuentas a Cobrar a Corto Plazo</t>
  </si>
  <si>
    <t>Disminución de Cuentas a Cobrar a Largo Plazo</t>
  </si>
  <si>
    <t>Disminución de Documentos a Cobrar a Corto Plazo</t>
  </si>
  <si>
    <t>Disminución de Documentos a Cobrar a Largo Plazo</t>
  </si>
  <si>
    <t>Disminución de Activos Diferidos</t>
  </si>
  <si>
    <t>Disminución de Adelantos a Proveedores y Contratistas</t>
  </si>
  <si>
    <t>Disminución de Otros Activos Financieros</t>
  </si>
  <si>
    <t>ENDEUDAMIENTO PUBLICO O INCREMENTO DE OTROS PASIVOS</t>
  </si>
  <si>
    <t>Colocación de Deuda Interna de Corto Plazo</t>
  </si>
  <si>
    <t>Colocación de Deuda Interna de Largo Plazo</t>
  </si>
  <si>
    <t>Obtención de Préstamos de Corto Plazo</t>
  </si>
  <si>
    <t>Obtención de Préstamos de Largo Plazo</t>
  </si>
  <si>
    <t>Conversión de la Deuda de Corto Plazo a Largo Plazo por Refinanciación</t>
  </si>
  <si>
    <t>Uso del Crédito (Deuda Flotante)</t>
  </si>
  <si>
    <t>Otros pasivos (Fondo de Reparo obra Publica)</t>
  </si>
  <si>
    <t>INCREMENTO DEL PATROMINIO</t>
  </si>
  <si>
    <t>TOTAL RECURSOS</t>
  </si>
  <si>
    <t>I - ADMINISTRACION GUBERNAMENTAL</t>
  </si>
  <si>
    <t>1.1 Legislativa</t>
  </si>
  <si>
    <t>1.2 Judicial</t>
  </si>
  <si>
    <t>1.3 Dirección Superior Ejecutiva</t>
  </si>
  <si>
    <t>1.4 Relaciones Interiores</t>
  </si>
  <si>
    <t>1.5 Administración Fiscal</t>
  </si>
  <si>
    <t>1.6 Control de la Gestión Pública</t>
  </si>
  <si>
    <t>1.7 Información y Estadísticas Básicas</t>
  </si>
  <si>
    <t>II - SERVICIOS DE SEGURIDAD</t>
  </si>
  <si>
    <t>III - SERVICIOS SOCIALES</t>
  </si>
  <si>
    <t>IV - SERVICIOS ECONOMICOS</t>
  </si>
  <si>
    <t>V - DEUDA PUBLICA</t>
  </si>
  <si>
    <t>Cód. Gasto</t>
  </si>
  <si>
    <t>Gasto</t>
  </si>
  <si>
    <t>Créd. Original</t>
  </si>
  <si>
    <t>Aumentos</t>
  </si>
  <si>
    <t>Disminuciones</t>
  </si>
  <si>
    <t>Créd. Vigente</t>
  </si>
  <si>
    <t>Compromiso</t>
  </si>
  <si>
    <t>Devengado</t>
  </si>
  <si>
    <t>Mandado a Pagar</t>
  </si>
  <si>
    <t>Pagado</t>
  </si>
  <si>
    <t xml:space="preserve">GASTOS EN PERSONAL                                                    </t>
  </si>
  <si>
    <t xml:space="preserve">Personal permanente                                                   </t>
  </si>
  <si>
    <t xml:space="preserve">Retribuciones del Cargo                                               </t>
  </si>
  <si>
    <t xml:space="preserve">Sueldo anual complementario                                           </t>
  </si>
  <si>
    <t xml:space="preserve">Contribuciones patronales                                             </t>
  </si>
  <si>
    <t xml:space="preserve">Personal Temporario                                                   </t>
  </si>
  <si>
    <t xml:space="preserve">Retribuciones del cargo                                               </t>
  </si>
  <si>
    <t xml:space="preserve">Asignaciones familiares                                               </t>
  </si>
  <si>
    <t xml:space="preserve">BIENES DE CONSUMO                                                     </t>
  </si>
  <si>
    <t xml:space="preserve">Alimentos para personas                                               </t>
  </si>
  <si>
    <t xml:space="preserve">Textiles y vestuario                                                  </t>
  </si>
  <si>
    <t xml:space="preserve">Tintas pinturas y colorantes                                          </t>
  </si>
  <si>
    <t xml:space="preserve">Combustibles y lubricantes                                            </t>
  </si>
  <si>
    <t xml:space="preserve">Productos metálicos                                                   </t>
  </si>
  <si>
    <t xml:space="preserve">Minerales                                                             </t>
  </si>
  <si>
    <t xml:space="preserve">Utiles de escritorio, oficina y enseñanza                             </t>
  </si>
  <si>
    <t xml:space="preserve">Repuestos y accesorios                                                </t>
  </si>
  <si>
    <t xml:space="preserve">Otros n.e.p                                                           </t>
  </si>
  <si>
    <t xml:space="preserve">SERVICIOS NO PERSONALES                                               </t>
  </si>
  <si>
    <t xml:space="preserve">Servicios básicos                                                     </t>
  </si>
  <si>
    <t xml:space="preserve">Energía eléctrica                                                     </t>
  </si>
  <si>
    <t xml:space="preserve">Agua                                                                  </t>
  </si>
  <si>
    <t xml:space="preserve">Gas                                                                   </t>
  </si>
  <si>
    <t xml:space="preserve">Teléfonos, telex y telefax                                            </t>
  </si>
  <si>
    <t xml:space="preserve">Alquileres y derechos                                                 </t>
  </si>
  <si>
    <t xml:space="preserve">Alquileres de fotocopiadoras                                          </t>
  </si>
  <si>
    <t xml:space="preserve">Limpieza, aseo y fumigación                                           </t>
  </si>
  <si>
    <t xml:space="preserve">De capacitación                                                       </t>
  </si>
  <si>
    <t xml:space="preserve">De informática y sistemas computarizados                              </t>
  </si>
  <si>
    <t xml:space="preserve">Otros n.e.p.                                                          </t>
  </si>
  <si>
    <t xml:space="preserve">Primas y gastos de seguros                                            </t>
  </si>
  <si>
    <t xml:space="preserve">Comisiones y gastos bancarios                                         </t>
  </si>
  <si>
    <t xml:space="preserve">Pasajes y viáticos                                                    </t>
  </si>
  <si>
    <t xml:space="preserve">Pasajes                                                               </t>
  </si>
  <si>
    <t xml:space="preserve">Viáticos                                                              </t>
  </si>
  <si>
    <t xml:space="preserve">Otros Servicios                                                       </t>
  </si>
  <si>
    <t xml:space="preserve">BIENES DE USO                                                         </t>
  </si>
  <si>
    <t xml:space="preserve">Bienes Preexistentes                                                  </t>
  </si>
  <si>
    <t xml:space="preserve">Construcciones                                                        </t>
  </si>
  <si>
    <t xml:space="preserve">Maquinaria y equipo                                                   </t>
  </si>
  <si>
    <t xml:space="preserve">Equipo para computación                                               </t>
  </si>
  <si>
    <t xml:space="preserve">Equipo de oficina y muebles                                           </t>
  </si>
  <si>
    <t xml:space="preserve">Equipos varios                                                        </t>
  </si>
  <si>
    <t xml:space="preserve">Activos intangibles                                                   </t>
  </si>
  <si>
    <t xml:space="preserve">Otros activos intangibles                                             </t>
  </si>
  <si>
    <t xml:space="preserve">TOTAL DE GASTOS                                                       </t>
  </si>
  <si>
    <t>SERVICIO DE LA DEUDA Y DISM PASIVOS</t>
  </si>
  <si>
    <t>TRIBUNAL DE CUENTAS DE LA PROVINCIA DE TIERRA DEL FUEGO</t>
  </si>
  <si>
    <t>EJECUCIÓN DE RECURSOS</t>
  </si>
  <si>
    <t>GASTOS POR FINALIDAD</t>
  </si>
  <si>
    <t>FINALIDAD</t>
  </si>
  <si>
    <t>GASTO POR OBJETO</t>
  </si>
  <si>
    <t>I -  INGRESOS CORRIENTES</t>
  </si>
  <si>
    <t xml:space="preserve">Correos y telégrafo                                                   </t>
  </si>
  <si>
    <t xml:space="preserve">Mantenimiento y reparación de vehiculos                               </t>
  </si>
  <si>
    <t xml:space="preserve">Contabilidad y Auditoria                                              </t>
  </si>
  <si>
    <t xml:space="preserve">Libros, revistas y periodicos    </t>
  </si>
  <si>
    <t xml:space="preserve">Productos químicos, combustibles y lubricantes  </t>
  </si>
  <si>
    <t>Otros n.e.p.</t>
  </si>
  <si>
    <t>Almacenamiento</t>
  </si>
  <si>
    <t xml:space="preserve">Libros, revistas y otros elementos coleccionables  </t>
  </si>
  <si>
    <t>Tesorería General de la Provincia Ej. Anteriores</t>
  </si>
  <si>
    <t>Tesorería General de la Provincia del Ejercicio</t>
  </si>
  <si>
    <t>Mantenimiento y reparación de edificios y locales</t>
  </si>
  <si>
    <t>Cubiertas y cámaras de aire</t>
  </si>
  <si>
    <t>Productos farmacéuticos y medicinales</t>
  </si>
  <si>
    <t>Productos de vidrio</t>
  </si>
  <si>
    <t>Elementos de limpieza</t>
  </si>
  <si>
    <t>Alquiler de edificios y locales</t>
  </si>
  <si>
    <t>Derechos y tasas</t>
  </si>
  <si>
    <t>Servicios de vigilancia</t>
  </si>
  <si>
    <t>Productos alimenticios, agropecuarios y forestales</t>
  </si>
  <si>
    <t xml:space="preserve">Asistencia social al personal                        </t>
  </si>
  <si>
    <t xml:space="preserve">Servicios extraordinarios                    </t>
  </si>
  <si>
    <t xml:space="preserve">Asignaciones familiares                              </t>
  </si>
  <si>
    <t xml:space="preserve">Productos de papel, cartón e impresos            </t>
  </si>
  <si>
    <t xml:space="preserve">Productos de cuero y caucho                  </t>
  </si>
  <si>
    <t xml:space="preserve">Beneficios y compensaciones                </t>
  </si>
  <si>
    <t xml:space="preserve">Productos de minerales no metálicos        </t>
  </si>
  <si>
    <t xml:space="preserve">Otros bienes de consumo                    </t>
  </si>
  <si>
    <t xml:space="preserve">Mantenimiento, reparación y limpieza       </t>
  </si>
  <si>
    <t xml:space="preserve">Servicios técnicos y profesionales          </t>
  </si>
  <si>
    <t xml:space="preserve">Servicios comerciales y financieros             </t>
  </si>
  <si>
    <t xml:space="preserve">Impuestos, derechos y tasas                      </t>
  </si>
  <si>
    <t xml:space="preserve">TRANSFERENCIAS             </t>
  </si>
  <si>
    <t xml:space="preserve">ACTIVOS FINANCIEROS              </t>
  </si>
  <si>
    <t xml:space="preserve">OTROS GASTOS                     </t>
  </si>
  <si>
    <t xml:space="preserve">GASTOS FIGURATIVOS                 </t>
  </si>
  <si>
    <t>Multas, recargos y gastos judiciales</t>
  </si>
  <si>
    <t>Internet</t>
  </si>
  <si>
    <t>Prendas de Vestir</t>
  </si>
  <si>
    <t>Mantenimiento y reparación de maquinaria y equipos</t>
  </si>
  <si>
    <t>Productos de Cuero</t>
  </si>
  <si>
    <t>Herramientas y repuestos mayores</t>
  </si>
  <si>
    <t>Productos de artes gráficas</t>
  </si>
  <si>
    <t>Imprenta, publicaciones y reproducciones</t>
  </si>
  <si>
    <t>Estudios, investicaciones y proyectos de factibilidad</t>
  </si>
  <si>
    <t>Cueros y pieles</t>
  </si>
  <si>
    <t>Derechos sobre bienes intangibles</t>
  </si>
  <si>
    <t>Programas de computación</t>
  </si>
  <si>
    <t>SITUACIÓN DEL TESORO</t>
  </si>
  <si>
    <t>EVOLUCIÓN DE LA DEUDA</t>
  </si>
  <si>
    <t>Productos de loza y porcelana</t>
  </si>
  <si>
    <t>Equipo audiovisual, educativo y recreativo</t>
  </si>
  <si>
    <t>Papel para computacion</t>
  </si>
  <si>
    <t>Productos de Papel y Cartón</t>
  </si>
  <si>
    <t>Utiles y Materiales Eléctricos</t>
  </si>
  <si>
    <t>Seguros de Riesgo del Trabajo</t>
  </si>
  <si>
    <t>Hilados y Telas</t>
  </si>
  <si>
    <t>Confecciones Textiles</t>
  </si>
  <si>
    <t xml:space="preserve">Papel y Cartón </t>
  </si>
  <si>
    <t>Herramientas menores</t>
  </si>
  <si>
    <t>Utensillos de cocina y comedor</t>
  </si>
  <si>
    <t>Alquiler de maquinaria y equipos</t>
  </si>
  <si>
    <t>Alquiler de equipos de computación</t>
  </si>
  <si>
    <t>Mantenimiento de Sistemas Informáticos</t>
  </si>
  <si>
    <t>Medicos y Sanitarios</t>
  </si>
  <si>
    <t xml:space="preserve">Jurídicos                                   </t>
  </si>
  <si>
    <t>Transporte</t>
  </si>
  <si>
    <t>Publicidad y propaganda</t>
  </si>
  <si>
    <t>Impuestos directos</t>
  </si>
  <si>
    <t>Servicios de ceremonial</t>
  </si>
  <si>
    <t>Construcciones en bienes de dominio privado</t>
  </si>
  <si>
    <t>Equipo de transporte, tracción y elevación</t>
  </si>
  <si>
    <t>Equipo de comunicación y señalamiento</t>
  </si>
  <si>
    <t>Equipo de Seguridad</t>
  </si>
  <si>
    <t>"2017 - Año de las Energías Renovables"</t>
  </si>
  <si>
    <t xml:space="preserve">"2017 - Año de las Energías Renovables"
</t>
  </si>
  <si>
    <t>Otros no tributarios (honorarios SIGEN)</t>
  </si>
  <si>
    <t>Recursos  no tributarios (Fondos de Terceros)</t>
  </si>
  <si>
    <t>JUNIO 2017</t>
  </si>
  <si>
    <t>A JUNIO 2017</t>
  </si>
  <si>
    <t>JUNIO  2017</t>
  </si>
  <si>
    <t>0</t>
  </si>
</sst>
</file>

<file path=xl/styles.xml><?xml version="1.0" encoding="utf-8"?>
<styleSheet xmlns="http://schemas.openxmlformats.org/spreadsheetml/2006/main">
  <numFmts count="10">
    <numFmt numFmtId="43" formatCode="_-* #,##0.00\ _€_-;\-* #,##0.00\ _€_-;_-* &quot;-&quot;??\ _€_-;_-@_-"/>
    <numFmt numFmtId="164" formatCode="&quot;$&quot;\ #,##0.00;&quot;$&quot;\ \-#,##0.00"/>
    <numFmt numFmtId="165" formatCode="_(* #,##0.00_);_(* \(#,##0.00\);_(* \-??_);_(@_)"/>
    <numFmt numFmtId="166" formatCode="mm/yy"/>
    <numFmt numFmtId="167" formatCode="0_);\(0\)"/>
    <numFmt numFmtId="168" formatCode="_ * #,##0.00_ ;_ * \-#,##0.00_ ;_ * \-??_ ;_ @_ "/>
    <numFmt numFmtId="169" formatCode="_ &quot;$ &quot;* #,##0.00_ ;_ &quot;$ &quot;* \-#,##0.00_ ;_ &quot;$ &quot;* \-??_ ;_ @_ "/>
    <numFmt numFmtId="170" formatCode="_-* #,##0.00\ _€_-;\-* #,##0.00\ _€_-;_-* \-??\ _€_-;_-@_-"/>
    <numFmt numFmtId="171" formatCode="[$$-2C0A]\ #,##0.00"/>
    <numFmt numFmtId="172" formatCode="[$$-2C0A]\ #,##0.00;[$$-2C0A]\ \-#,##0.00"/>
  </numFmts>
  <fonts count="22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12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u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1.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</fills>
  <borders count="10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double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 style="double">
        <color indexed="8"/>
      </right>
      <top/>
      <bottom style="double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 style="thin">
        <color indexed="64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8">
    <xf numFmtId="0" fontId="0" fillId="0" borderId="0"/>
    <xf numFmtId="0" fontId="1" fillId="0" borderId="0"/>
    <xf numFmtId="165" fontId="5" fillId="0" borderId="0" applyFill="0" applyBorder="0" applyAlignment="0" applyProtection="0"/>
    <xf numFmtId="0" fontId="5" fillId="0" borderId="0"/>
    <xf numFmtId="166" fontId="5" fillId="0" borderId="0" applyFill="0" applyBorder="0" applyAlignment="0" applyProtection="0"/>
    <xf numFmtId="0" fontId="5" fillId="0" borderId="0"/>
    <xf numFmtId="166" fontId="5" fillId="0" borderId="0" applyFill="0" applyBorder="0" applyAlignment="0" applyProtection="0"/>
    <xf numFmtId="43" fontId="19" fillId="0" borderId="0" applyFont="0" applyFill="0" applyBorder="0" applyAlignment="0" applyProtection="0"/>
  </cellStyleXfs>
  <cellXfs count="354">
    <xf numFmtId="0" fontId="0" fillId="0" borderId="0" xfId="0"/>
    <xf numFmtId="0" fontId="1" fillId="0" borderId="0" xfId="1" applyFont="1" applyFill="1"/>
    <xf numFmtId="0" fontId="1" fillId="0" borderId="0" xfId="1" applyFont="1"/>
    <xf numFmtId="0" fontId="2" fillId="2" borderId="0" xfId="1" applyFont="1" applyFill="1" applyAlignment="1">
      <alignment horizontal="center"/>
    </xf>
    <xf numFmtId="0" fontId="3" fillId="2" borderId="0" xfId="1" applyFont="1" applyFill="1"/>
    <xf numFmtId="0" fontId="1" fillId="0" borderId="0" xfId="1" applyFont="1" applyFill="1" applyBorder="1"/>
    <xf numFmtId="0" fontId="1" fillId="2" borderId="1" xfId="1" applyFont="1" applyFill="1" applyBorder="1"/>
    <xf numFmtId="0" fontId="3" fillId="2" borderId="2" xfId="1" applyFont="1" applyFill="1" applyBorder="1" applyAlignment="1">
      <alignment horizontal="left"/>
    </xf>
    <xf numFmtId="0" fontId="1" fillId="2" borderId="0" xfId="1" applyFont="1" applyFill="1"/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1" fillId="2" borderId="12" xfId="1" applyFont="1" applyFill="1" applyBorder="1"/>
    <xf numFmtId="0" fontId="3" fillId="2" borderId="0" xfId="1" applyFont="1" applyFill="1" applyBorder="1" applyAlignment="1">
      <alignment horizontal="left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" fillId="0" borderId="1" xfId="1" applyFont="1" applyFill="1" applyBorder="1"/>
    <xf numFmtId="0" fontId="1" fillId="0" borderId="2" xfId="1" applyFont="1" applyFill="1" applyBorder="1"/>
    <xf numFmtId="0" fontId="3" fillId="0" borderId="12" xfId="1" applyFont="1" applyBorder="1"/>
    <xf numFmtId="0" fontId="4" fillId="0" borderId="0" xfId="1" applyFont="1" applyBorder="1"/>
    <xf numFmtId="4" fontId="1" fillId="0" borderId="0" xfId="1" applyNumberFormat="1" applyFont="1" applyBorder="1"/>
    <xf numFmtId="4" fontId="1" fillId="0" borderId="0" xfId="1" applyNumberFormat="1" applyFont="1"/>
    <xf numFmtId="0" fontId="1" fillId="0" borderId="12" xfId="1" applyFont="1" applyBorder="1"/>
    <xf numFmtId="0" fontId="1" fillId="0" borderId="0" xfId="1" applyFont="1" applyBorder="1"/>
    <xf numFmtId="4" fontId="1" fillId="0" borderId="0" xfId="1" applyNumberFormat="1" applyFont="1" applyFill="1"/>
    <xf numFmtId="4" fontId="1" fillId="0" borderId="0" xfId="1" applyNumberFormat="1" applyFont="1" applyFill="1" applyBorder="1"/>
    <xf numFmtId="0" fontId="1" fillId="0" borderId="17" xfId="1" applyFont="1" applyBorder="1"/>
    <xf numFmtId="0" fontId="1" fillId="0" borderId="18" xfId="1" applyFont="1" applyBorder="1"/>
    <xf numFmtId="0" fontId="1" fillId="0" borderId="0" xfId="1" applyFont="1" applyFill="1" applyBorder="1" applyAlignment="1"/>
    <xf numFmtId="4" fontId="2" fillId="0" borderId="0" xfId="1" applyNumberFormat="1" applyFont="1" applyFill="1" applyBorder="1" applyAlignment="1">
      <alignment horizontal="center"/>
    </xf>
    <xf numFmtId="4" fontId="1" fillId="0" borderId="0" xfId="1" applyNumberFormat="1" applyFont="1" applyFill="1" applyBorder="1" applyAlignment="1"/>
    <xf numFmtId="0" fontId="2" fillId="0" borderId="0" xfId="1" applyFont="1" applyFill="1" applyBorder="1" applyAlignment="1">
      <alignment horizontal="center"/>
    </xf>
    <xf numFmtId="3" fontId="1" fillId="0" borderId="0" xfId="1" applyNumberFormat="1" applyFont="1" applyFill="1" applyBorder="1" applyAlignment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center"/>
    </xf>
    <xf numFmtId="49" fontId="1" fillId="0" borderId="0" xfId="1" applyNumberFormat="1" applyFont="1"/>
    <xf numFmtId="0" fontId="2" fillId="0" borderId="0" xfId="1" applyFont="1" applyBorder="1"/>
    <xf numFmtId="3" fontId="1" fillId="0" borderId="0" xfId="1" applyNumberFormat="1" applyFont="1"/>
    <xf numFmtId="3" fontId="1" fillId="0" borderId="0" xfId="1" applyNumberFormat="1" applyFont="1" applyBorder="1"/>
    <xf numFmtId="0" fontId="1" fillId="0" borderId="1" xfId="1" applyFont="1" applyBorder="1"/>
    <xf numFmtId="0" fontId="1" fillId="0" borderId="20" xfId="1" applyFont="1" applyBorder="1"/>
    <xf numFmtId="0" fontId="1" fillId="0" borderId="21" xfId="1" applyFont="1" applyBorder="1"/>
    <xf numFmtId="0" fontId="1" fillId="0" borderId="22" xfId="1" applyFont="1" applyBorder="1"/>
    <xf numFmtId="0" fontId="1" fillId="0" borderId="2" xfId="1" applyFont="1" applyBorder="1"/>
    <xf numFmtId="0" fontId="1" fillId="0" borderId="3" xfId="1" applyFont="1" applyBorder="1"/>
    <xf numFmtId="0" fontId="2" fillId="0" borderId="12" xfId="1" applyFont="1" applyBorder="1"/>
    <xf numFmtId="0" fontId="1" fillId="0" borderId="23" xfId="1" applyFont="1" applyBorder="1"/>
    <xf numFmtId="0" fontId="2" fillId="0" borderId="24" xfId="1" applyFont="1" applyBorder="1" applyAlignment="1">
      <alignment horizontal="center"/>
    </xf>
    <xf numFmtId="0" fontId="1" fillId="0" borderId="25" xfId="1" applyFont="1" applyBorder="1"/>
    <xf numFmtId="0" fontId="2" fillId="0" borderId="26" xfId="1" applyFont="1" applyBorder="1" applyAlignment="1">
      <alignment horizontal="center"/>
    </xf>
    <xf numFmtId="0" fontId="2" fillId="0" borderId="26" xfId="1" applyFont="1" applyBorder="1"/>
    <xf numFmtId="0" fontId="2" fillId="0" borderId="25" xfId="1" applyFont="1" applyBorder="1"/>
    <xf numFmtId="0" fontId="2" fillId="0" borderId="27" xfId="1" applyFont="1" applyBorder="1"/>
    <xf numFmtId="0" fontId="2" fillId="0" borderId="13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166" fontId="2" fillId="0" borderId="24" xfId="1" applyNumberFormat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166" fontId="2" fillId="0" borderId="19" xfId="1" applyNumberFormat="1" applyFont="1" applyBorder="1" applyAlignment="1">
      <alignment horizontal="center"/>
    </xf>
    <xf numFmtId="0" fontId="1" fillId="0" borderId="31" xfId="1" applyFont="1" applyBorder="1" applyAlignment="1">
      <alignment horizontal="right"/>
    </xf>
    <xf numFmtId="0" fontId="1" fillId="0" borderId="2" xfId="1" applyFont="1" applyBorder="1" applyAlignment="1">
      <alignment horizontal="right"/>
    </xf>
    <xf numFmtId="0" fontId="1" fillId="0" borderId="32" xfId="1" applyFont="1" applyBorder="1" applyAlignment="1">
      <alignment horizontal="right"/>
    </xf>
    <xf numFmtId="0" fontId="1" fillId="0" borderId="33" xfId="1" applyFont="1" applyBorder="1" applyAlignment="1">
      <alignment horizontal="right"/>
    </xf>
    <xf numFmtId="0" fontId="1" fillId="0" borderId="34" xfId="1" applyFont="1" applyBorder="1" applyAlignment="1">
      <alignment horizontal="right"/>
    </xf>
    <xf numFmtId="3" fontId="1" fillId="0" borderId="23" xfId="1" applyNumberFormat="1" applyFont="1" applyBorder="1" applyAlignment="1">
      <alignment horizontal="right"/>
    </xf>
    <xf numFmtId="0" fontId="2" fillId="0" borderId="28" xfId="1" applyFont="1" applyBorder="1"/>
    <xf numFmtId="3" fontId="1" fillId="0" borderId="35" xfId="1" applyNumberFormat="1" applyFont="1" applyBorder="1" applyAlignment="1">
      <alignment horizontal="right"/>
    </xf>
    <xf numFmtId="0" fontId="1" fillId="0" borderId="28" xfId="1" applyFont="1" applyBorder="1"/>
    <xf numFmtId="3" fontId="1" fillId="0" borderId="35" xfId="1" applyNumberFormat="1" applyFont="1" applyFill="1" applyBorder="1" applyAlignment="1">
      <alignment horizontal="right"/>
    </xf>
    <xf numFmtId="3" fontId="1" fillId="0" borderId="0" xfId="1" applyNumberFormat="1" applyFont="1" applyFill="1" applyBorder="1" applyAlignment="1">
      <alignment horizontal="right"/>
    </xf>
    <xf numFmtId="3" fontId="1" fillId="0" borderId="36" xfId="1" applyNumberFormat="1" applyFont="1" applyFill="1" applyBorder="1" applyAlignment="1">
      <alignment horizontal="right"/>
    </xf>
    <xf numFmtId="3" fontId="1" fillId="0" borderId="37" xfId="1" applyNumberFormat="1" applyFont="1" applyFill="1" applyBorder="1" applyAlignment="1">
      <alignment horizontal="right"/>
    </xf>
    <xf numFmtId="3" fontId="1" fillId="0" borderId="23" xfId="1" applyNumberFormat="1" applyFont="1" applyFill="1" applyBorder="1" applyAlignment="1">
      <alignment horizontal="right"/>
    </xf>
    <xf numFmtId="0" fontId="6" fillId="0" borderId="28" xfId="1" applyFont="1" applyBorder="1"/>
    <xf numFmtId="0" fontId="6" fillId="0" borderId="0" xfId="1" applyFont="1" applyBorder="1"/>
    <xf numFmtId="3" fontId="6" fillId="0" borderId="35" xfId="1" applyNumberFormat="1" applyFont="1" applyBorder="1" applyAlignment="1">
      <alignment horizontal="right"/>
    </xf>
    <xf numFmtId="165" fontId="2" fillId="0" borderId="28" xfId="2" applyFont="1" applyFill="1" applyBorder="1" applyAlignment="1" applyProtection="1"/>
    <xf numFmtId="165" fontId="1" fillId="0" borderId="0" xfId="2" applyFont="1" applyFill="1" applyBorder="1" applyAlignment="1" applyProtection="1"/>
    <xf numFmtId="165" fontId="1" fillId="0" borderId="28" xfId="2" applyFont="1" applyFill="1" applyBorder="1" applyAlignment="1" applyProtection="1"/>
    <xf numFmtId="3" fontId="1" fillId="0" borderId="35" xfId="1" applyNumberFormat="1" applyFont="1" applyBorder="1"/>
    <xf numFmtId="3" fontId="1" fillId="0" borderId="36" xfId="1" applyNumberFormat="1" applyFont="1" applyBorder="1"/>
    <xf numFmtId="3" fontId="1" fillId="0" borderId="37" xfId="1" applyNumberFormat="1" applyFont="1" applyBorder="1"/>
    <xf numFmtId="3" fontId="1" fillId="0" borderId="23" xfId="1" applyNumberFormat="1" applyFont="1" applyBorder="1"/>
    <xf numFmtId="167" fontId="1" fillId="0" borderId="0" xfId="1" applyNumberFormat="1" applyFont="1" applyBorder="1"/>
    <xf numFmtId="4" fontId="6" fillId="0" borderId="0" xfId="1" applyNumberFormat="1" applyFont="1" applyBorder="1"/>
    <xf numFmtId="3" fontId="6" fillId="0" borderId="0" xfId="1" applyNumberFormat="1" applyFont="1" applyBorder="1"/>
    <xf numFmtId="167" fontId="6" fillId="0" borderId="0" xfId="1" applyNumberFormat="1" applyFont="1" applyBorder="1"/>
    <xf numFmtId="4" fontId="1" fillId="0" borderId="36" xfId="1" applyNumberFormat="1" applyFont="1" applyBorder="1"/>
    <xf numFmtId="0" fontId="1" fillId="0" borderId="26" xfId="1" applyFont="1" applyBorder="1"/>
    <xf numFmtId="3" fontId="2" fillId="0" borderId="38" xfId="1" applyNumberFormat="1" applyFont="1" applyBorder="1"/>
    <xf numFmtId="3" fontId="1" fillId="0" borderId="26" xfId="1" applyNumberFormat="1" applyFont="1" applyBorder="1"/>
    <xf numFmtId="3" fontId="1" fillId="0" borderId="39" xfId="1" applyNumberFormat="1" applyFont="1" applyBorder="1"/>
    <xf numFmtId="3" fontId="1" fillId="0" borderId="40" xfId="1" applyNumberFormat="1" applyFont="1" applyBorder="1"/>
    <xf numFmtId="3" fontId="1" fillId="0" borderId="41" xfId="1" applyNumberFormat="1" applyFont="1" applyBorder="1"/>
    <xf numFmtId="3" fontId="6" fillId="0" borderId="27" xfId="1" applyNumberFormat="1" applyFont="1" applyBorder="1"/>
    <xf numFmtId="168" fontId="1" fillId="0" borderId="0" xfId="1" applyNumberFormat="1" applyFont="1"/>
    <xf numFmtId="165" fontId="1" fillId="0" borderId="0" xfId="1" applyNumberFormat="1" applyFont="1"/>
    <xf numFmtId="169" fontId="1" fillId="0" borderId="0" xfId="1" applyNumberFormat="1" applyFont="1"/>
    <xf numFmtId="170" fontId="1" fillId="0" borderId="0" xfId="1" applyNumberFormat="1" applyFont="1"/>
    <xf numFmtId="0" fontId="5" fillId="0" borderId="0" xfId="5"/>
    <xf numFmtId="0" fontId="11" fillId="2" borderId="0" xfId="5" applyFont="1" applyFill="1" applyBorder="1" applyAlignment="1"/>
    <xf numFmtId="0" fontId="10" fillId="2" borderId="44" xfId="3" applyFont="1" applyFill="1" applyBorder="1"/>
    <xf numFmtId="0" fontId="10" fillId="2" borderId="0" xfId="3" applyFont="1" applyFill="1" applyBorder="1"/>
    <xf numFmtId="0" fontId="11" fillId="2" borderId="45" xfId="5" applyFont="1" applyFill="1" applyBorder="1"/>
    <xf numFmtId="0" fontId="11" fillId="0" borderId="44" xfId="5" applyFont="1" applyBorder="1"/>
    <xf numFmtId="0" fontId="10" fillId="4" borderId="46" xfId="3" applyFont="1" applyFill="1" applyBorder="1" applyAlignment="1"/>
    <xf numFmtId="0" fontId="10" fillId="4" borderId="47" xfId="3" applyFont="1" applyFill="1" applyBorder="1" applyAlignment="1"/>
    <xf numFmtId="0" fontId="11" fillId="2" borderId="44" xfId="5" applyFont="1" applyFill="1" applyBorder="1"/>
    <xf numFmtId="0" fontId="12" fillId="2" borderId="48" xfId="3" applyFont="1" applyFill="1" applyBorder="1"/>
    <xf numFmtId="0" fontId="12" fillId="0" borderId="49" xfId="3" applyFont="1" applyFill="1" applyBorder="1"/>
    <xf numFmtId="0" fontId="11" fillId="2" borderId="51" xfId="3" applyFont="1" applyFill="1" applyBorder="1"/>
    <xf numFmtId="0" fontId="11" fillId="0" borderId="52" xfId="3" applyFont="1" applyFill="1" applyBorder="1"/>
    <xf numFmtId="4" fontId="11" fillId="0" borderId="53" xfId="5" applyNumberFormat="1" applyFont="1" applyBorder="1"/>
    <xf numFmtId="0" fontId="12" fillId="2" borderId="51" xfId="3" applyFont="1" applyFill="1" applyBorder="1"/>
    <xf numFmtId="0" fontId="12" fillId="0" borderId="52" xfId="3" applyFont="1" applyFill="1" applyBorder="1"/>
    <xf numFmtId="0" fontId="11" fillId="2" borderId="25" xfId="3" applyFont="1" applyFill="1" applyBorder="1"/>
    <xf numFmtId="0" fontId="11" fillId="0" borderId="26" xfId="3" applyFont="1" applyFill="1" applyBorder="1"/>
    <xf numFmtId="0" fontId="10" fillId="4" borderId="46" xfId="3" applyFont="1" applyFill="1" applyBorder="1"/>
    <xf numFmtId="0" fontId="10" fillId="4" borderId="47" xfId="3" applyFont="1" applyFill="1" applyBorder="1"/>
    <xf numFmtId="4" fontId="10" fillId="4" borderId="43" xfId="5" applyNumberFormat="1" applyFont="1" applyFill="1" applyBorder="1"/>
    <xf numFmtId="0" fontId="11" fillId="2" borderId="54" xfId="3" applyFont="1" applyFill="1" applyBorder="1"/>
    <xf numFmtId="0" fontId="11" fillId="0" borderId="55" xfId="3" applyFont="1" applyFill="1" applyBorder="1"/>
    <xf numFmtId="0" fontId="12" fillId="2" borderId="56" xfId="3" applyFont="1" applyFill="1" applyBorder="1"/>
    <xf numFmtId="0" fontId="12" fillId="0" borderId="57" xfId="3" applyFont="1" applyFill="1" applyBorder="1"/>
    <xf numFmtId="4" fontId="5" fillId="0" borderId="0" xfId="5" applyNumberFormat="1"/>
    <xf numFmtId="0" fontId="11" fillId="2" borderId="48" xfId="3" applyFont="1" applyFill="1" applyBorder="1"/>
    <xf numFmtId="0" fontId="11" fillId="2" borderId="28" xfId="3" applyFont="1" applyFill="1" applyBorder="1"/>
    <xf numFmtId="0" fontId="11" fillId="0" borderId="60" xfId="3" applyFont="1" applyFill="1" applyBorder="1"/>
    <xf numFmtId="0" fontId="11" fillId="2" borderId="61" xfId="3" applyFont="1" applyFill="1" applyBorder="1"/>
    <xf numFmtId="0" fontId="11" fillId="0" borderId="62" xfId="3" applyFont="1" applyFill="1" applyBorder="1"/>
    <xf numFmtId="4" fontId="11" fillId="0" borderId="63" xfId="5" applyNumberFormat="1" applyFont="1" applyBorder="1"/>
    <xf numFmtId="0" fontId="11" fillId="2" borderId="56" xfId="3" applyFont="1" applyFill="1" applyBorder="1"/>
    <xf numFmtId="0" fontId="11" fillId="0" borderId="57" xfId="3" applyFont="1" applyFill="1" applyBorder="1"/>
    <xf numFmtId="4" fontId="11" fillId="0" borderId="58" xfId="5" applyNumberFormat="1" applyFont="1" applyBorder="1"/>
    <xf numFmtId="0" fontId="13" fillId="0" borderId="52" xfId="3" applyFont="1" applyFill="1" applyBorder="1"/>
    <xf numFmtId="49" fontId="12" fillId="2" borderId="51" xfId="3" applyNumberFormat="1" applyFont="1" applyFill="1" applyBorder="1"/>
    <xf numFmtId="0" fontId="11" fillId="2" borderId="64" xfId="5" applyFont="1" applyFill="1" applyBorder="1"/>
    <xf numFmtId="0" fontId="12" fillId="2" borderId="57" xfId="3" applyFont="1" applyFill="1" applyBorder="1"/>
    <xf numFmtId="0" fontId="10" fillId="3" borderId="65" xfId="3" applyFont="1" applyFill="1" applyBorder="1"/>
    <xf numFmtId="0" fontId="10" fillId="3" borderId="55" xfId="3" applyFont="1" applyFill="1" applyBorder="1"/>
    <xf numFmtId="0" fontId="10" fillId="2" borderId="55" xfId="3" applyFont="1" applyFill="1" applyBorder="1"/>
    <xf numFmtId="0" fontId="10" fillId="2" borderId="47" xfId="3" applyFont="1" applyFill="1" applyBorder="1"/>
    <xf numFmtId="0" fontId="11" fillId="0" borderId="49" xfId="3" applyFont="1" applyFill="1" applyBorder="1"/>
    <xf numFmtId="0" fontId="11" fillId="2" borderId="51" xfId="5" applyFont="1" applyFill="1" applyBorder="1"/>
    <xf numFmtId="0" fontId="12" fillId="0" borderId="52" xfId="3" applyFont="1" applyFill="1" applyBorder="1" applyAlignment="1">
      <alignment horizontal="left"/>
    </xf>
    <xf numFmtId="0" fontId="12" fillId="2" borderId="51" xfId="3" applyFont="1" applyFill="1" applyBorder="1" applyAlignment="1">
      <alignment horizontal="left"/>
    </xf>
    <xf numFmtId="0" fontId="14" fillId="0" borderId="52" xfId="3" applyFont="1" applyFill="1" applyBorder="1" applyAlignment="1">
      <alignment horizontal="left"/>
    </xf>
    <xf numFmtId="0" fontId="11" fillId="0" borderId="44" xfId="5" applyFont="1" applyFill="1" applyBorder="1"/>
    <xf numFmtId="0" fontId="12" fillId="0" borderId="48" xfId="3" applyFont="1" applyFill="1" applyBorder="1"/>
    <xf numFmtId="0" fontId="11" fillId="0" borderId="0" xfId="5" applyFont="1"/>
    <xf numFmtId="0" fontId="12" fillId="0" borderId="51" xfId="3" applyFont="1" applyFill="1" applyBorder="1"/>
    <xf numFmtId="49" fontId="12" fillId="2" borderId="66" xfId="5" applyNumberFormat="1" applyFont="1" applyFill="1" applyBorder="1"/>
    <xf numFmtId="0" fontId="13" fillId="0" borderId="60" xfId="3" applyFont="1" applyFill="1" applyBorder="1"/>
    <xf numFmtId="49" fontId="12" fillId="2" borderId="51" xfId="5" applyNumberFormat="1" applyFont="1" applyFill="1" applyBorder="1"/>
    <xf numFmtId="49" fontId="12" fillId="0" borderId="51" xfId="3" applyNumberFormat="1" applyFont="1" applyFill="1" applyBorder="1"/>
    <xf numFmtId="0" fontId="11" fillId="2" borderId="42" xfId="5" applyFont="1" applyFill="1" applyBorder="1"/>
    <xf numFmtId="0" fontId="10" fillId="3" borderId="47" xfId="3" applyFont="1" applyFill="1" applyBorder="1"/>
    <xf numFmtId="0" fontId="5" fillId="0" borderId="0" xfId="5" applyFill="1"/>
    <xf numFmtId="3" fontId="5" fillId="0" borderId="0" xfId="5" applyNumberFormat="1"/>
    <xf numFmtId="0" fontId="10" fillId="4" borderId="68" xfId="3" applyFont="1" applyFill="1" applyBorder="1"/>
    <xf numFmtId="0" fontId="10" fillId="4" borderId="69" xfId="3" applyFont="1" applyFill="1" applyBorder="1"/>
    <xf numFmtId="0" fontId="11" fillId="2" borderId="48" xfId="5" applyFont="1" applyFill="1" applyBorder="1"/>
    <xf numFmtId="0" fontId="11" fillId="2" borderId="66" xfId="5" applyFont="1" applyFill="1" applyBorder="1"/>
    <xf numFmtId="0" fontId="11" fillId="0" borderId="70" xfId="5" applyFont="1" applyFill="1" applyBorder="1"/>
    <xf numFmtId="4" fontId="11" fillId="0" borderId="67" xfId="5" applyNumberFormat="1" applyFont="1" applyBorder="1"/>
    <xf numFmtId="0" fontId="11" fillId="0" borderId="71" xfId="3" applyFont="1" applyFill="1" applyBorder="1"/>
    <xf numFmtId="0" fontId="11" fillId="0" borderId="71" xfId="5" applyFont="1" applyBorder="1"/>
    <xf numFmtId="0" fontId="11" fillId="0" borderId="72" xfId="3" applyFont="1" applyFill="1" applyBorder="1"/>
    <xf numFmtId="0" fontId="11" fillId="0" borderId="73" xfId="3" applyFont="1" applyFill="1" applyBorder="1"/>
    <xf numFmtId="4" fontId="11" fillId="0" borderId="74" xfId="5" applyNumberFormat="1" applyFont="1" applyBorder="1"/>
    <xf numFmtId="4" fontId="5" fillId="0" borderId="74" xfId="5" applyNumberFormat="1" applyBorder="1"/>
    <xf numFmtId="0" fontId="11" fillId="2" borderId="75" xfId="5" applyFont="1" applyFill="1" applyBorder="1"/>
    <xf numFmtId="4" fontId="10" fillId="0" borderId="74" xfId="5" applyNumberFormat="1" applyFont="1" applyFill="1" applyBorder="1"/>
    <xf numFmtId="0" fontId="11" fillId="0" borderId="45" xfId="5" applyFont="1" applyBorder="1"/>
    <xf numFmtId="168" fontId="5" fillId="3" borderId="50" xfId="6" applyNumberFormat="1" applyFill="1" applyBorder="1" applyAlignment="1" applyProtection="1"/>
    <xf numFmtId="0" fontId="15" fillId="0" borderId="0" xfId="5" applyFont="1" applyBorder="1" applyAlignment="1" applyProtection="1"/>
    <xf numFmtId="0" fontId="5" fillId="0" borderId="0" xfId="5" applyFont="1" applyBorder="1" applyAlignment="1">
      <alignment horizontal="left"/>
    </xf>
    <xf numFmtId="0" fontId="2" fillId="2" borderId="0" xfId="1" applyFont="1" applyFill="1" applyBorder="1" applyAlignment="1"/>
    <xf numFmtId="0" fontId="3" fillId="0" borderId="0" xfId="1" applyFont="1" applyBorder="1"/>
    <xf numFmtId="49" fontId="2" fillId="2" borderId="0" xfId="1" applyNumberFormat="1" applyFont="1" applyFill="1" applyBorder="1" applyAlignment="1"/>
    <xf numFmtId="0" fontId="17" fillId="0" borderId="0" xfId="1" applyFont="1" applyFill="1" applyBorder="1"/>
    <xf numFmtId="0" fontId="17" fillId="0" borderId="54" xfId="1" applyFont="1" applyFill="1" applyBorder="1"/>
    <xf numFmtId="0" fontId="17" fillId="0" borderId="55" xfId="1" applyFont="1" applyFill="1" applyBorder="1"/>
    <xf numFmtId="0" fontId="17" fillId="0" borderId="77" xfId="1" applyFont="1" applyFill="1" applyBorder="1"/>
    <xf numFmtId="0" fontId="16" fillId="0" borderId="0" xfId="1" applyFont="1" applyFill="1" applyBorder="1"/>
    <xf numFmtId="0" fontId="16" fillId="0" borderId="28" xfId="1" applyFont="1" applyFill="1" applyBorder="1"/>
    <xf numFmtId="165" fontId="16" fillId="0" borderId="24" xfId="2" applyFont="1" applyFill="1" applyBorder="1" applyAlignment="1" applyProtection="1"/>
    <xf numFmtId="165" fontId="17" fillId="0" borderId="24" xfId="2" applyFont="1" applyFill="1" applyBorder="1" applyAlignment="1" applyProtection="1"/>
    <xf numFmtId="3" fontId="17" fillId="0" borderId="24" xfId="1" applyNumberFormat="1" applyFont="1" applyFill="1" applyBorder="1"/>
    <xf numFmtId="3" fontId="16" fillId="0" borderId="24" xfId="1" applyNumberFormat="1" applyFont="1" applyFill="1" applyBorder="1"/>
    <xf numFmtId="0" fontId="16" fillId="0" borderId="0" xfId="1" applyFont="1" applyFill="1" applyBorder="1" applyAlignment="1">
      <alignment horizontal="left"/>
    </xf>
    <xf numFmtId="0" fontId="17" fillId="0" borderId="0" xfId="1" applyFont="1" applyFill="1" applyBorder="1" applyAlignment="1">
      <alignment horizontal="left"/>
    </xf>
    <xf numFmtId="0" fontId="16" fillId="2" borderId="46" xfId="1" applyFont="1" applyFill="1" applyBorder="1"/>
    <xf numFmtId="0" fontId="16" fillId="0" borderId="47" xfId="1" applyFont="1" applyFill="1" applyBorder="1" applyAlignment="1">
      <alignment horizontal="left"/>
    </xf>
    <xf numFmtId="0" fontId="16" fillId="0" borderId="47" xfId="1" applyFont="1" applyFill="1" applyBorder="1"/>
    <xf numFmtId="165" fontId="16" fillId="0" borderId="68" xfId="2" applyFont="1" applyFill="1" applyBorder="1" applyAlignment="1" applyProtection="1"/>
    <xf numFmtId="0" fontId="11" fillId="0" borderId="49" xfId="5" applyFont="1" applyFill="1" applyBorder="1"/>
    <xf numFmtId="4" fontId="11" fillId="4" borderId="84" xfId="5" applyNumberFormat="1" applyFont="1" applyFill="1" applyBorder="1"/>
    <xf numFmtId="4" fontId="10" fillId="0" borderId="85" xfId="5" applyNumberFormat="1" applyFont="1" applyBorder="1"/>
    <xf numFmtId="4" fontId="11" fillId="0" borderId="86" xfId="5" applyNumberFormat="1" applyFont="1" applyBorder="1"/>
    <xf numFmtId="4" fontId="10" fillId="0" borderId="86" xfId="5" applyNumberFormat="1" applyFont="1" applyBorder="1"/>
    <xf numFmtId="4" fontId="11" fillId="0" borderId="35" xfId="5" applyNumberFormat="1" applyFont="1" applyBorder="1"/>
    <xf numFmtId="4" fontId="10" fillId="4" borderId="87" xfId="5" applyNumberFormat="1" applyFont="1" applyFill="1" applyBorder="1"/>
    <xf numFmtId="4" fontId="10" fillId="0" borderId="88" xfId="5" applyNumberFormat="1" applyFont="1" applyBorder="1"/>
    <xf numFmtId="4" fontId="11" fillId="0" borderId="89" xfId="5" applyNumberFormat="1" applyFont="1" applyBorder="1"/>
    <xf numFmtId="0" fontId="10" fillId="3" borderId="42" xfId="3" applyFont="1" applyFill="1" applyBorder="1" applyAlignment="1"/>
    <xf numFmtId="0" fontId="10" fillId="3" borderId="26" xfId="3" applyFont="1" applyFill="1" applyBorder="1" applyAlignment="1"/>
    <xf numFmtId="4" fontId="11" fillId="3" borderId="43" xfId="5" applyNumberFormat="1" applyFont="1" applyFill="1" applyBorder="1"/>
    <xf numFmtId="4" fontId="1" fillId="0" borderId="90" xfId="1" applyNumberFormat="1" applyFont="1" applyFill="1" applyBorder="1"/>
    <xf numFmtId="171" fontId="2" fillId="0" borderId="79" xfId="1" applyNumberFormat="1" applyFont="1" applyFill="1" applyBorder="1" applyAlignment="1"/>
    <xf numFmtId="171" fontId="1" fillId="0" borderId="79" xfId="1" applyNumberFormat="1" applyFont="1" applyFill="1" applyBorder="1" applyAlignment="1"/>
    <xf numFmtId="0" fontId="1" fillId="2" borderId="2" xfId="1" applyFont="1" applyFill="1" applyBorder="1"/>
    <xf numFmtId="0" fontId="1" fillId="2" borderId="0" xfId="1" applyFont="1" applyFill="1" applyBorder="1"/>
    <xf numFmtId="171" fontId="1" fillId="0" borderId="81" xfId="1" applyNumberFormat="1" applyFont="1" applyFill="1" applyBorder="1" applyAlignment="1"/>
    <xf numFmtId="0" fontId="2" fillId="0" borderId="79" xfId="1" applyFont="1" applyBorder="1" applyAlignment="1">
      <alignment vertical="center"/>
    </xf>
    <xf numFmtId="171" fontId="1" fillId="0" borderId="5" xfId="1" applyNumberFormat="1" applyFont="1" applyFill="1" applyBorder="1" applyAlignment="1">
      <alignment horizontal="center"/>
    </xf>
    <xf numFmtId="171" fontId="2" fillId="0" borderId="5" xfId="1" applyNumberFormat="1" applyFont="1" applyFill="1" applyBorder="1" applyAlignment="1">
      <alignment horizontal="center"/>
    </xf>
    <xf numFmtId="0" fontId="1" fillId="0" borderId="36" xfId="1" applyFont="1" applyFill="1" applyBorder="1" applyAlignment="1">
      <alignment horizontal="right"/>
    </xf>
    <xf numFmtId="3" fontId="6" fillId="0" borderId="36" xfId="1" applyNumberFormat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3" fontId="6" fillId="0" borderId="37" xfId="1" applyNumberFormat="1" applyFont="1" applyFill="1" applyBorder="1" applyAlignment="1">
      <alignment horizontal="right"/>
    </xf>
    <xf numFmtId="3" fontId="6" fillId="0" borderId="23" xfId="1" applyNumberFormat="1" applyFont="1" applyFill="1" applyBorder="1" applyAlignment="1">
      <alignment horizontal="right"/>
    </xf>
    <xf numFmtId="171" fontId="5" fillId="0" borderId="0" xfId="5" applyNumberFormat="1" applyFont="1" applyBorder="1"/>
    <xf numFmtId="0" fontId="5" fillId="0" borderId="0" xfId="5" applyFont="1"/>
    <xf numFmtId="0" fontId="1" fillId="0" borderId="0" xfId="1" applyFont="1" applyAlignment="1">
      <alignment horizontal="center"/>
    </xf>
    <xf numFmtId="0" fontId="1" fillId="0" borderId="0" xfId="1" applyFont="1" applyAlignment="1"/>
    <xf numFmtId="0" fontId="5" fillId="0" borderId="0" xfId="5" applyAlignment="1">
      <alignment horizontal="center"/>
    </xf>
    <xf numFmtId="43" fontId="1" fillId="0" borderId="79" xfId="7" applyFont="1" applyFill="1" applyBorder="1" applyAlignment="1"/>
    <xf numFmtId="0" fontId="5" fillId="0" borderId="0" xfId="5" applyBorder="1"/>
    <xf numFmtId="39" fontId="2" fillId="0" borderId="35" xfId="2" applyNumberFormat="1" applyFont="1" applyFill="1" applyBorder="1" applyAlignment="1" applyProtection="1"/>
    <xf numFmtId="39" fontId="2" fillId="0" borderId="36" xfId="2" applyNumberFormat="1" applyFont="1" applyFill="1" applyBorder="1" applyAlignment="1" applyProtection="1"/>
    <xf numFmtId="39" fontId="1" fillId="0" borderId="0" xfId="2" applyNumberFormat="1" applyFont="1" applyFill="1" applyBorder="1" applyAlignment="1" applyProtection="1"/>
    <xf numFmtId="39" fontId="2" fillId="0" borderId="0" xfId="2" applyNumberFormat="1" applyFont="1" applyFill="1" applyBorder="1" applyAlignment="1" applyProtection="1"/>
    <xf numFmtId="39" fontId="2" fillId="0" borderId="37" xfId="2" applyNumberFormat="1" applyFont="1" applyFill="1" applyBorder="1" applyAlignment="1" applyProtection="1"/>
    <xf numFmtId="39" fontId="2" fillId="0" borderId="23" xfId="2" applyNumberFormat="1" applyFont="1" applyFill="1" applyBorder="1" applyAlignment="1" applyProtection="1"/>
    <xf numFmtId="39" fontId="1" fillId="0" borderId="35" xfId="2" applyNumberFormat="1" applyFont="1" applyFill="1" applyBorder="1" applyAlignment="1" applyProtection="1"/>
    <xf numFmtId="39" fontId="1" fillId="0" borderId="36" xfId="2" applyNumberFormat="1" applyFont="1" applyFill="1" applyBorder="1" applyAlignment="1" applyProtection="1"/>
    <xf numFmtId="39" fontId="1" fillId="0" borderId="37" xfId="2" applyNumberFormat="1" applyFont="1" applyFill="1" applyBorder="1" applyAlignment="1" applyProtection="1"/>
    <xf numFmtId="39" fontId="1" fillId="0" borderId="23" xfId="2" applyNumberFormat="1" applyFont="1" applyFill="1" applyBorder="1" applyAlignment="1" applyProtection="1"/>
    <xf numFmtId="39" fontId="1" fillId="0" borderId="35" xfId="1" applyNumberFormat="1" applyFont="1" applyBorder="1"/>
    <xf numFmtId="39" fontId="1" fillId="0" borderId="36" xfId="1" applyNumberFormat="1" applyFont="1" applyFill="1" applyBorder="1"/>
    <xf numFmtId="39" fontId="1" fillId="0" borderId="0" xfId="1" applyNumberFormat="1" applyFont="1" applyFill="1" applyBorder="1"/>
    <xf numFmtId="39" fontId="1" fillId="0" borderId="37" xfId="1" applyNumberFormat="1" applyFont="1" applyFill="1" applyBorder="1"/>
    <xf numFmtId="39" fontId="1" fillId="0" borderId="23" xfId="1" applyNumberFormat="1" applyFont="1" applyFill="1" applyBorder="1"/>
    <xf numFmtId="39" fontId="6" fillId="0" borderId="35" xfId="1" applyNumberFormat="1" applyFont="1" applyBorder="1"/>
    <xf numFmtId="39" fontId="6" fillId="0" borderId="36" xfId="1" applyNumberFormat="1" applyFont="1" applyFill="1" applyBorder="1"/>
    <xf numFmtId="39" fontId="6" fillId="0" borderId="0" xfId="1" applyNumberFormat="1" applyFont="1" applyFill="1" applyBorder="1"/>
    <xf numFmtId="39" fontId="6" fillId="0" borderId="23" xfId="1" applyNumberFormat="1" applyFont="1" applyFill="1" applyBorder="1"/>
    <xf numFmtId="39" fontId="7" fillId="0" borderId="23" xfId="7" applyNumberFormat="1" applyFont="1" applyFill="1" applyBorder="1" applyAlignment="1" applyProtection="1"/>
    <xf numFmtId="39" fontId="7" fillId="0" borderId="36" xfId="7" applyNumberFormat="1" applyFont="1" applyFill="1" applyBorder="1" applyAlignment="1" applyProtection="1"/>
    <xf numFmtId="39" fontId="7" fillId="0" borderId="36" xfId="0" applyNumberFormat="1" applyFont="1" applyFill="1" applyBorder="1"/>
    <xf numFmtId="0" fontId="0" fillId="0" borderId="0" xfId="0" applyFill="1"/>
    <xf numFmtId="4" fontId="10" fillId="0" borderId="0" xfId="0" applyNumberFormat="1" applyFont="1" applyFill="1" applyBorder="1"/>
    <xf numFmtId="4" fontId="11" fillId="0" borderId="0" xfId="0" applyNumberFormat="1" applyFont="1" applyFill="1" applyBorder="1"/>
    <xf numFmtId="4" fontId="5" fillId="0" borderId="0" xfId="5" applyNumberFormat="1" applyBorder="1"/>
    <xf numFmtId="4" fontId="10" fillId="4" borderId="91" xfId="5" applyNumberFormat="1" applyFont="1" applyFill="1" applyBorder="1"/>
    <xf numFmtId="4" fontId="11" fillId="0" borderId="92" xfId="5" applyNumberFormat="1" applyFont="1" applyBorder="1"/>
    <xf numFmtId="4" fontId="11" fillId="0" borderId="93" xfId="5" applyNumberFormat="1" applyFont="1" applyBorder="1"/>
    <xf numFmtId="4" fontId="11" fillId="0" borderId="36" xfId="5" applyNumberFormat="1" applyFont="1" applyBorder="1"/>
    <xf numFmtId="4" fontId="11" fillId="0" borderId="94" xfId="5" applyNumberFormat="1" applyFont="1" applyBorder="1"/>
    <xf numFmtId="4" fontId="11" fillId="0" borderId="95" xfId="5" applyNumberFormat="1" applyFont="1" applyBorder="1"/>
    <xf numFmtId="4" fontId="10" fillId="0" borderId="96" xfId="5" applyNumberFormat="1" applyFont="1" applyBorder="1"/>
    <xf numFmtId="4" fontId="10" fillId="0" borderId="93" xfId="5" applyNumberFormat="1" applyFont="1" applyBorder="1"/>
    <xf numFmtId="4" fontId="10" fillId="0" borderId="94" xfId="5" applyNumberFormat="1" applyFont="1" applyBorder="1"/>
    <xf numFmtId="4" fontId="10" fillId="0" borderId="95" xfId="5" applyNumberFormat="1" applyFont="1" applyBorder="1"/>
    <xf numFmtId="4" fontId="10" fillId="3" borderId="91" xfId="5" applyNumberFormat="1" applyFont="1" applyFill="1" applyBorder="1"/>
    <xf numFmtId="4" fontId="11" fillId="2" borderId="36" xfId="5" applyNumberFormat="1" applyFont="1" applyFill="1" applyBorder="1"/>
    <xf numFmtId="4" fontId="11" fillId="0" borderId="96" xfId="5" applyNumberFormat="1" applyFont="1" applyBorder="1"/>
    <xf numFmtId="4" fontId="10" fillId="0" borderId="96" xfId="5" applyNumberFormat="1" applyFont="1" applyFill="1" applyBorder="1"/>
    <xf numFmtId="4" fontId="10" fillId="0" borderId="93" xfId="5" applyNumberFormat="1" applyFont="1" applyFill="1" applyBorder="1"/>
    <xf numFmtId="4" fontId="10" fillId="0" borderId="97" xfId="5" applyNumberFormat="1" applyFont="1" applyBorder="1"/>
    <xf numFmtId="0" fontId="5" fillId="0" borderId="0" xfId="5" applyFill="1" applyBorder="1"/>
    <xf numFmtId="0" fontId="0" fillId="0" borderId="0" xfId="0" applyFill="1" applyBorder="1"/>
    <xf numFmtId="0" fontId="0" fillId="0" borderId="0" xfId="0" applyNumberFormat="1" applyFont="1" applyFill="1" applyBorder="1"/>
    <xf numFmtId="4" fontId="0" fillId="0" borderId="0" xfId="0" applyNumberFormat="1" applyFill="1" applyBorder="1"/>
    <xf numFmtId="4" fontId="10" fillId="3" borderId="92" xfId="5" applyNumberFormat="1" applyFont="1" applyFill="1" applyBorder="1"/>
    <xf numFmtId="4" fontId="10" fillId="3" borderId="98" xfId="5" applyNumberFormat="1" applyFont="1" applyFill="1" applyBorder="1"/>
    <xf numFmtId="4" fontId="11" fillId="0" borderId="80" xfId="5" applyNumberFormat="1" applyFont="1" applyBorder="1"/>
    <xf numFmtId="172" fontId="5" fillId="0" borderId="0" xfId="5" applyNumberFormat="1" applyFont="1" applyBorder="1"/>
    <xf numFmtId="172" fontId="5" fillId="0" borderId="0" xfId="5" applyNumberFormat="1" applyBorder="1"/>
    <xf numFmtId="0" fontId="5" fillId="0" borderId="0" xfId="5" applyFont="1" applyBorder="1"/>
    <xf numFmtId="0" fontId="5" fillId="0" borderId="0" xfId="5" applyBorder="1" applyAlignment="1">
      <alignment horizontal="center"/>
    </xf>
    <xf numFmtId="0" fontId="10" fillId="4" borderId="55" xfId="3" applyFont="1" applyFill="1" applyBorder="1"/>
    <xf numFmtId="4" fontId="10" fillId="4" borderId="99" xfId="5" applyNumberFormat="1" applyFont="1" applyFill="1" applyBorder="1"/>
    <xf numFmtId="0" fontId="10" fillId="4" borderId="26" xfId="3" applyFont="1" applyFill="1" applyBorder="1"/>
    <xf numFmtId="4" fontId="10" fillId="4" borderId="98" xfId="5" applyNumberFormat="1" applyFont="1" applyFill="1" applyBorder="1"/>
    <xf numFmtId="0" fontId="12" fillId="0" borderId="80" xfId="3" applyFont="1" applyFill="1" applyBorder="1"/>
    <xf numFmtId="4" fontId="10" fillId="0" borderId="80" xfId="5" applyNumberFormat="1" applyFont="1" applyBorder="1"/>
    <xf numFmtId="0" fontId="11" fillId="0" borderId="80" xfId="3" applyFont="1" applyFill="1" applyBorder="1"/>
    <xf numFmtId="0" fontId="15" fillId="0" borderId="80" xfId="5" applyFont="1" applyFill="1" applyBorder="1"/>
    <xf numFmtId="0" fontId="5" fillId="0" borderId="80" xfId="5" applyFill="1" applyBorder="1"/>
    <xf numFmtId="0" fontId="5" fillId="0" borderId="80" xfId="5" applyFont="1" applyFill="1" applyBorder="1"/>
    <xf numFmtId="0" fontId="15" fillId="0" borderId="80" xfId="5" applyFont="1" applyBorder="1"/>
    <xf numFmtId="0" fontId="5" fillId="0" borderId="80" xfId="5" applyBorder="1"/>
    <xf numFmtId="0" fontId="5" fillId="0" borderId="80" xfId="5" applyFont="1" applyBorder="1"/>
    <xf numFmtId="171" fontId="15" fillId="0" borderId="80" xfId="5" applyNumberFormat="1" applyFont="1" applyFill="1" applyBorder="1"/>
    <xf numFmtId="171" fontId="5" fillId="0" borderId="80" xfId="5" applyNumberFormat="1" applyFill="1" applyBorder="1"/>
    <xf numFmtId="171" fontId="5" fillId="0" borderId="80" xfId="5" applyNumberFormat="1" applyFont="1" applyFill="1" applyBorder="1"/>
    <xf numFmtId="172" fontId="15" fillId="0" borderId="80" xfId="5" applyNumberFormat="1" applyFont="1" applyFill="1" applyBorder="1"/>
    <xf numFmtId="172" fontId="5" fillId="0" borderId="80" xfId="5" applyNumberFormat="1" applyFill="1" applyBorder="1"/>
    <xf numFmtId="172" fontId="5" fillId="0" borderId="80" xfId="5" applyNumberFormat="1" applyFont="1" applyFill="1" applyBorder="1"/>
    <xf numFmtId="49" fontId="2" fillId="0" borderId="80" xfId="1" applyNumberFormat="1" applyFont="1" applyFill="1" applyBorder="1" applyAlignment="1">
      <alignment horizontal="center"/>
    </xf>
    <xf numFmtId="164" fontId="5" fillId="0" borderId="80" xfId="5" applyNumberFormat="1" applyFont="1" applyFill="1" applyBorder="1"/>
    <xf numFmtId="164" fontId="15" fillId="0" borderId="80" xfId="5" applyNumberFormat="1" applyFont="1" applyFill="1" applyBorder="1"/>
    <xf numFmtId="0" fontId="5" fillId="0" borderId="38" xfId="5" applyBorder="1"/>
    <xf numFmtId="0" fontId="5" fillId="0" borderId="38" xfId="5" applyFont="1" applyBorder="1"/>
    <xf numFmtId="171" fontId="5" fillId="0" borderId="38" xfId="5" applyNumberFormat="1" applyFont="1" applyFill="1" applyBorder="1"/>
    <xf numFmtId="0" fontId="15" fillId="0" borderId="80" xfId="5" applyFont="1" applyBorder="1" applyAlignment="1" applyProtection="1">
      <alignment horizontal="center" vertical="center" wrapText="1"/>
    </xf>
    <xf numFmtId="0" fontId="1" fillId="0" borderId="0" xfId="1" applyFont="1" applyAlignment="1">
      <alignment horizontal="right" vertical="top" wrapText="1"/>
    </xf>
    <xf numFmtId="0" fontId="1" fillId="0" borderId="0" xfId="1" applyFont="1" applyAlignment="1">
      <alignment horizontal="right" vertical="top"/>
    </xf>
    <xf numFmtId="0" fontId="2" fillId="2" borderId="0" xfId="1" applyFont="1" applyFill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49" fontId="2" fillId="2" borderId="0" xfId="1" applyNumberFormat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0" borderId="81" xfId="1" applyFont="1" applyBorder="1" applyAlignment="1">
      <alignment horizontal="center" vertical="center"/>
    </xf>
    <xf numFmtId="0" fontId="2" fillId="0" borderId="82" xfId="1" applyFont="1" applyBorder="1" applyAlignment="1">
      <alignment horizontal="center" vertical="center"/>
    </xf>
    <xf numFmtId="0" fontId="2" fillId="0" borderId="83" xfId="1" applyFont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49" fontId="2" fillId="0" borderId="0" xfId="1" applyNumberFormat="1" applyFont="1" applyAlignment="1">
      <alignment horizontal="center"/>
    </xf>
    <xf numFmtId="0" fontId="1" fillId="0" borderId="0" xfId="1" applyFont="1" applyAlignment="1">
      <alignment horizontal="center"/>
    </xf>
    <xf numFmtId="0" fontId="5" fillId="0" borderId="0" xfId="5" applyFont="1" applyBorder="1" applyAlignment="1">
      <alignment horizontal="left"/>
    </xf>
    <xf numFmtId="0" fontId="10" fillId="3" borderId="76" xfId="5" applyFont="1" applyFill="1" applyBorder="1" applyAlignment="1">
      <alignment horizontal="center"/>
    </xf>
    <xf numFmtId="0" fontId="5" fillId="0" borderId="0" xfId="5" applyAlignment="1">
      <alignment horizontal="center"/>
    </xf>
    <xf numFmtId="0" fontId="5" fillId="0" borderId="0" xfId="5" applyAlignment="1">
      <alignment horizontal="center" vertical="center" wrapText="1"/>
    </xf>
    <xf numFmtId="0" fontId="5" fillId="0" borderId="0" xfId="5" applyAlignment="1">
      <alignment horizontal="center" vertical="center"/>
    </xf>
    <xf numFmtId="0" fontId="5" fillId="0" borderId="0" xfId="5" applyBorder="1" applyAlignment="1">
      <alignment horizontal="center" vertical="center" wrapText="1"/>
    </xf>
    <xf numFmtId="0" fontId="5" fillId="0" borderId="0" xfId="5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2" borderId="54" xfId="1" applyFont="1" applyFill="1" applyBorder="1" applyAlignment="1">
      <alignment horizontal="center" vertical="center"/>
    </xf>
    <xf numFmtId="0" fontId="18" fillId="2" borderId="55" xfId="1" applyFont="1" applyFill="1" applyBorder="1" applyAlignment="1">
      <alignment horizontal="center" vertical="center"/>
    </xf>
    <xf numFmtId="0" fontId="18" fillId="2" borderId="59" xfId="1" applyFont="1" applyFill="1" applyBorder="1" applyAlignment="1">
      <alignment horizontal="center" vertical="center"/>
    </xf>
    <xf numFmtId="0" fontId="18" fillId="2" borderId="28" xfId="1" applyFont="1" applyFill="1" applyBorder="1" applyAlignment="1">
      <alignment horizontal="center" vertical="center"/>
    </xf>
    <xf numFmtId="0" fontId="18" fillId="2" borderId="0" xfId="1" applyFont="1" applyFill="1" applyBorder="1" applyAlignment="1">
      <alignment horizontal="center" vertical="center"/>
    </xf>
    <xf numFmtId="0" fontId="18" fillId="2" borderId="23" xfId="1" applyFont="1" applyFill="1" applyBorder="1" applyAlignment="1">
      <alignment horizontal="center" vertical="center"/>
    </xf>
    <xf numFmtId="0" fontId="18" fillId="2" borderId="25" xfId="1" applyFont="1" applyFill="1" applyBorder="1" applyAlignment="1">
      <alignment horizontal="center" vertical="center"/>
    </xf>
    <xf numFmtId="0" fontId="18" fillId="2" borderId="26" xfId="1" applyFont="1" applyFill="1" applyBorder="1" applyAlignment="1">
      <alignment horizontal="center" vertical="center"/>
    </xf>
    <xf numFmtId="0" fontId="18" fillId="2" borderId="27" xfId="1" applyFont="1" applyFill="1" applyBorder="1" applyAlignment="1">
      <alignment horizontal="center" vertical="center"/>
    </xf>
    <xf numFmtId="0" fontId="16" fillId="2" borderId="77" xfId="1" applyFont="1" applyFill="1" applyBorder="1" applyAlignment="1">
      <alignment horizontal="center" vertical="center"/>
    </xf>
    <xf numFmtId="0" fontId="16" fillId="2" borderId="24" xfId="1" applyFont="1" applyFill="1" applyBorder="1" applyAlignment="1">
      <alignment horizontal="center" vertical="center"/>
    </xf>
    <xf numFmtId="0" fontId="16" fillId="2" borderId="78" xfId="1" applyFont="1" applyFill="1" applyBorder="1" applyAlignment="1">
      <alignment horizontal="center" vertical="center"/>
    </xf>
    <xf numFmtId="0" fontId="21" fillId="0" borderId="0" xfId="1" applyFont="1" applyAlignment="1">
      <alignment horizontal="center" wrapText="1"/>
    </xf>
  </cellXfs>
  <cellStyles count="8">
    <cellStyle name="Millares" xfId="7" builtinId="3"/>
    <cellStyle name="Millares 2" xfId="4"/>
    <cellStyle name="Millares 3" xfId="6"/>
    <cellStyle name="Millares_Fondo fiduciario al 30.09. 2009" xfId="2"/>
    <cellStyle name="Normal" xfId="0" builtinId="0"/>
    <cellStyle name="Normal 2" xfId="5"/>
    <cellStyle name="Normal_AIF ANTES DE MODIFICACION IPAUSS. DEVENGADO" xfId="3"/>
    <cellStyle name="Normal_Fondo fiduciario al 30.09. 200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66675</xdr:rowOff>
    </xdr:from>
    <xdr:to>
      <xdr:col>3</xdr:col>
      <xdr:colOff>2295203</xdr:colOff>
      <xdr:row>8</xdr:row>
      <xdr:rowOff>91328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781050" y="66675"/>
          <a:ext cx="6067103" cy="1624853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895350</xdr:colOff>
      <xdr:row>0</xdr:row>
      <xdr:rowOff>0</xdr:rowOff>
    </xdr:from>
    <xdr:to>
      <xdr:col>6</xdr:col>
      <xdr:colOff>787451</xdr:colOff>
      <xdr:row>8</xdr:row>
      <xdr:rowOff>38100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4752975" y="0"/>
          <a:ext cx="5673776" cy="163830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104775</xdr:rowOff>
    </xdr:from>
    <xdr:to>
      <xdr:col>3</xdr:col>
      <xdr:colOff>1542728</xdr:colOff>
      <xdr:row>10</xdr:row>
      <xdr:rowOff>110378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285750" y="104775"/>
          <a:ext cx="6067103" cy="1624853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2757448</xdr:colOff>
      <xdr:row>0</xdr:row>
      <xdr:rowOff>0</xdr:rowOff>
    </xdr:from>
    <xdr:to>
      <xdr:col>7</xdr:col>
      <xdr:colOff>428944</xdr:colOff>
      <xdr:row>9</xdr:row>
      <xdr:rowOff>148879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3362566" y="0"/>
          <a:ext cx="6075907" cy="156082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2364121</xdr:colOff>
      <xdr:row>101</xdr:row>
      <xdr:rowOff>76200</xdr:rowOff>
    </xdr:from>
    <xdr:to>
      <xdr:col>7</xdr:col>
      <xdr:colOff>35617</xdr:colOff>
      <xdr:row>111</xdr:row>
      <xdr:rowOff>63152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2964196" y="16916400"/>
          <a:ext cx="6063021" cy="1606202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104775</xdr:rowOff>
    </xdr:from>
    <xdr:to>
      <xdr:col>3</xdr:col>
      <xdr:colOff>1542728</xdr:colOff>
      <xdr:row>10</xdr:row>
      <xdr:rowOff>110378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285750" y="104775"/>
          <a:ext cx="6067103" cy="1624853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AB106"/>
  <sheetViews>
    <sheetView showWhiteSpace="0" view="pageLayout" zoomScale="85" zoomScaleNormal="85" zoomScalePageLayoutView="85" workbookViewId="0">
      <selection activeCell="D11" sqref="D11"/>
    </sheetView>
  </sheetViews>
  <sheetFormatPr baseColWidth="10" defaultColWidth="12.5703125" defaultRowHeight="15.75"/>
  <cols>
    <col min="1" max="1" width="4" style="2" customWidth="1"/>
    <col min="2" max="2" width="4.7109375" style="2" customWidth="1"/>
    <col min="3" max="3" width="54.85546875" style="2" customWidth="1"/>
    <col min="4" max="4" width="33.42578125" style="2" customWidth="1"/>
    <col min="5" max="5" width="10.28515625" style="2" customWidth="1"/>
    <col min="6" max="6" width="2.7109375" style="2" customWidth="1"/>
    <col min="7" max="27" width="0" style="2" hidden="1" customWidth="1"/>
    <col min="28" max="28" width="13.7109375" style="2" customWidth="1"/>
    <col min="29" max="16384" width="12.5703125" style="2"/>
  </cols>
  <sheetData>
    <row r="1" spans="1:27">
      <c r="A1" s="186"/>
      <c r="B1" s="186"/>
      <c r="C1" s="186"/>
      <c r="D1" s="186"/>
      <c r="E1" s="186"/>
      <c r="F1" s="1"/>
      <c r="G1" s="1"/>
      <c r="H1" s="1"/>
      <c r="I1" s="1"/>
      <c r="J1" s="1"/>
      <c r="K1" s="1"/>
    </row>
    <row r="2" spans="1:27">
      <c r="A2" s="3"/>
      <c r="B2" s="3"/>
      <c r="C2" s="3"/>
      <c r="D2" s="3"/>
      <c r="E2" s="3"/>
      <c r="F2" s="1"/>
      <c r="G2" s="1"/>
      <c r="H2" s="1"/>
      <c r="I2" s="1"/>
      <c r="J2" s="1"/>
      <c r="K2" s="1"/>
    </row>
    <row r="3" spans="1:27">
      <c r="A3" s="3"/>
      <c r="B3" s="3"/>
      <c r="C3" s="3"/>
      <c r="D3" s="3"/>
      <c r="E3" s="3"/>
      <c r="F3" s="1"/>
      <c r="G3" s="1"/>
      <c r="H3" s="1"/>
      <c r="I3" s="1"/>
      <c r="J3" s="1"/>
      <c r="K3" s="1"/>
    </row>
    <row r="4" spans="1:27">
      <c r="A4" s="3"/>
      <c r="B4" s="3"/>
      <c r="C4" s="3"/>
      <c r="D4" s="3"/>
      <c r="E4" s="3"/>
      <c r="F4" s="1"/>
      <c r="G4" s="1"/>
      <c r="H4" s="1"/>
      <c r="I4" s="1"/>
      <c r="J4" s="1"/>
      <c r="K4" s="1"/>
    </row>
    <row r="5" spans="1:27">
      <c r="A5" s="3"/>
      <c r="B5" s="3"/>
      <c r="C5" s="3"/>
      <c r="D5" s="3"/>
      <c r="E5" s="3"/>
      <c r="F5" s="1"/>
      <c r="G5" s="1"/>
      <c r="H5" s="1"/>
      <c r="I5" s="1"/>
      <c r="J5" s="1"/>
      <c r="K5" s="1"/>
    </row>
    <row r="6" spans="1:27">
      <c r="A6" s="3"/>
      <c r="B6" s="3"/>
      <c r="C6" s="3"/>
      <c r="D6" s="3"/>
      <c r="E6" s="3"/>
      <c r="F6" s="1"/>
      <c r="G6" s="1"/>
      <c r="H6" s="1"/>
      <c r="I6" s="1"/>
      <c r="J6" s="1"/>
      <c r="K6" s="1"/>
    </row>
    <row r="7" spans="1:27">
      <c r="A7" s="3"/>
      <c r="B7" s="3"/>
      <c r="C7" s="3"/>
      <c r="D7" s="3"/>
      <c r="E7" s="3"/>
      <c r="F7" s="1"/>
      <c r="G7" s="1"/>
      <c r="H7" s="1"/>
      <c r="I7" s="1"/>
      <c r="J7" s="1"/>
      <c r="K7" s="1"/>
    </row>
    <row r="8" spans="1:27">
      <c r="F8" s="1"/>
      <c r="G8" s="1"/>
      <c r="H8" s="1"/>
      <c r="I8" s="1"/>
      <c r="J8" s="1"/>
      <c r="K8" s="1"/>
    </row>
    <row r="9" spans="1:27">
      <c r="F9" s="1"/>
      <c r="G9" s="1"/>
      <c r="H9" s="1"/>
      <c r="I9" s="1"/>
      <c r="J9" s="1"/>
      <c r="K9" s="1"/>
    </row>
    <row r="10" spans="1:27" s="234" customFormat="1">
      <c r="A10" s="317" t="s">
        <v>348</v>
      </c>
      <c r="B10" s="318"/>
      <c r="C10" s="318"/>
      <c r="D10" s="318"/>
      <c r="E10" s="318"/>
    </row>
    <row r="11" spans="1:27" s="234" customFormat="1">
      <c r="A11" s="233"/>
      <c r="B11" s="233"/>
      <c r="C11" s="233"/>
      <c r="D11" s="233"/>
      <c r="E11" s="233"/>
    </row>
    <row r="12" spans="1:27">
      <c r="A12" s="319" t="s">
        <v>268</v>
      </c>
      <c r="B12" s="319"/>
      <c r="C12" s="319"/>
      <c r="D12" s="319"/>
      <c r="E12" s="319"/>
      <c r="F12" s="1"/>
      <c r="G12" s="1"/>
      <c r="H12" s="1"/>
      <c r="I12" s="1"/>
      <c r="J12" s="1"/>
      <c r="K12" s="1"/>
    </row>
    <row r="13" spans="1:27">
      <c r="A13" s="319" t="s">
        <v>321</v>
      </c>
      <c r="B13" s="319"/>
      <c r="C13" s="319"/>
      <c r="D13" s="319"/>
      <c r="E13" s="319"/>
      <c r="F13" s="1"/>
      <c r="G13" s="1"/>
      <c r="H13" s="1"/>
      <c r="I13" s="1"/>
      <c r="J13" s="1"/>
      <c r="K13" s="1"/>
    </row>
    <row r="14" spans="1:27">
      <c r="A14" s="324" t="s">
        <v>351</v>
      </c>
      <c r="B14" s="324"/>
      <c r="C14" s="324"/>
      <c r="D14" s="324"/>
      <c r="E14" s="324"/>
      <c r="J14" s="1"/>
      <c r="K14" s="1"/>
    </row>
    <row r="15" spans="1:27" ht="16.5" thickBot="1">
      <c r="D15" s="4"/>
      <c r="E15" s="5"/>
      <c r="G15" s="5"/>
      <c r="H15" s="5"/>
      <c r="I15" s="5"/>
      <c r="J15" s="5"/>
      <c r="K15" s="5"/>
    </row>
    <row r="16" spans="1:27" ht="16.5" thickTop="1">
      <c r="A16" s="6"/>
      <c r="B16" s="7"/>
      <c r="C16" s="220"/>
      <c r="D16" s="326" t="s">
        <v>0</v>
      </c>
      <c r="E16" s="223"/>
      <c r="J16" s="8"/>
      <c r="K16" s="325" t="s">
        <v>1</v>
      </c>
      <c r="L16" s="325"/>
      <c r="M16" s="325"/>
      <c r="N16" s="325"/>
      <c r="O16" s="325"/>
      <c r="P16" s="325"/>
      <c r="Q16" s="8"/>
      <c r="R16" s="320" t="s">
        <v>2</v>
      </c>
      <c r="S16" s="320"/>
      <c r="T16" s="320"/>
      <c r="U16" s="320"/>
      <c r="V16" s="320"/>
      <c r="W16" s="8"/>
      <c r="X16" s="320" t="s">
        <v>3</v>
      </c>
      <c r="Y16" s="320"/>
      <c r="Z16" s="320"/>
      <c r="AA16" s="320"/>
    </row>
    <row r="17" spans="1:28">
      <c r="A17" s="321" t="s">
        <v>4</v>
      </c>
      <c r="B17" s="321"/>
      <c r="C17" s="322"/>
      <c r="D17" s="327"/>
      <c r="E17" s="223"/>
      <c r="J17" s="8"/>
      <c r="K17" s="10" t="s">
        <v>5</v>
      </c>
      <c r="L17" s="11" t="s">
        <v>6</v>
      </c>
      <c r="M17" s="11" t="s">
        <v>7</v>
      </c>
      <c r="N17" s="323" t="s">
        <v>8</v>
      </c>
      <c r="O17" s="323"/>
      <c r="P17" s="12"/>
      <c r="Q17" s="8"/>
      <c r="R17" s="13" t="s">
        <v>7</v>
      </c>
      <c r="S17" s="9" t="s">
        <v>7</v>
      </c>
      <c r="T17" s="9" t="s">
        <v>7</v>
      </c>
      <c r="U17" s="9" t="s">
        <v>9</v>
      </c>
      <c r="V17" s="14"/>
      <c r="W17" s="8"/>
      <c r="X17" s="13" t="s">
        <v>5</v>
      </c>
      <c r="Y17" s="9" t="s">
        <v>10</v>
      </c>
      <c r="Z17" s="9" t="s">
        <v>11</v>
      </c>
      <c r="AA17" s="14"/>
    </row>
    <row r="18" spans="1:28" ht="16.5" thickBot="1">
      <c r="A18" s="15"/>
      <c r="B18" s="16"/>
      <c r="C18" s="221"/>
      <c r="D18" s="328"/>
      <c r="E18" s="223"/>
      <c r="J18" s="8"/>
      <c r="K18" s="17" t="s">
        <v>13</v>
      </c>
      <c r="L18" s="18" t="s">
        <v>14</v>
      </c>
      <c r="M18" s="18" t="s">
        <v>15</v>
      </c>
      <c r="N18" s="18" t="s">
        <v>16</v>
      </c>
      <c r="O18" s="18" t="s">
        <v>17</v>
      </c>
      <c r="P18" s="19" t="s">
        <v>12</v>
      </c>
      <c r="Q18" s="8"/>
      <c r="R18" s="17" t="s">
        <v>18</v>
      </c>
      <c r="S18" s="18" t="s">
        <v>19</v>
      </c>
      <c r="T18" s="18" t="s">
        <v>20</v>
      </c>
      <c r="U18" s="18" t="s">
        <v>21</v>
      </c>
      <c r="V18" s="19" t="s">
        <v>12</v>
      </c>
      <c r="W18" s="8"/>
      <c r="X18" s="17" t="s">
        <v>22</v>
      </c>
      <c r="Y18" s="18" t="s">
        <v>23</v>
      </c>
      <c r="Z18" s="18" t="s">
        <v>24</v>
      </c>
      <c r="AA18" s="19" t="s">
        <v>12</v>
      </c>
    </row>
    <row r="19" spans="1:28">
      <c r="A19" s="20"/>
      <c r="B19" s="21"/>
      <c r="C19" s="21"/>
      <c r="D19" s="222"/>
      <c r="E19" s="219"/>
      <c r="J19" s="5"/>
      <c r="K19" s="5"/>
    </row>
    <row r="20" spans="1:28">
      <c r="A20" s="22" t="s">
        <v>25</v>
      </c>
      <c r="B20" s="23" t="s">
        <v>26</v>
      </c>
      <c r="C20" s="27"/>
      <c r="D20" s="225">
        <f>SUM(D21:D27)</f>
        <v>23354810.23</v>
      </c>
      <c r="E20" s="218"/>
      <c r="J20" s="24"/>
      <c r="K20" s="24">
        <f>SUM(K21:K27)</f>
        <v>0</v>
      </c>
      <c r="L20" s="24">
        <f>SUM(L21:L27)</f>
        <v>0</v>
      </c>
      <c r="M20" s="24">
        <f>SUM(M21:M27)</f>
        <v>0</v>
      </c>
      <c r="N20" s="24">
        <f>SUM(N21:N27)</f>
        <v>0</v>
      </c>
      <c r="O20" s="24">
        <f>SUM(O21:O27)</f>
        <v>0</v>
      </c>
      <c r="P20" s="25">
        <f t="shared" ref="P20:P27" si="0">SUM(K20:O20)</f>
        <v>0</v>
      </c>
      <c r="Q20" s="25"/>
      <c r="R20" s="24">
        <f>SUM(R21:R27)</f>
        <v>0</v>
      </c>
      <c r="S20" s="24">
        <f>SUM(S21:S27)</f>
        <v>0</v>
      </c>
      <c r="T20" s="24">
        <f>SUM(T21:T27)</f>
        <v>0</v>
      </c>
      <c r="U20" s="24">
        <f>SUM(U21:U27)</f>
        <v>0</v>
      </c>
      <c r="V20" s="24">
        <f t="shared" ref="V20:V27" si="1">SUM(R20:U20)</f>
        <v>0</v>
      </c>
      <c r="W20" s="25"/>
      <c r="X20" s="24">
        <f>SUM(X21:X27)</f>
        <v>0</v>
      </c>
      <c r="Y20" s="24">
        <f>SUM(Y21:Y27)</f>
        <v>0</v>
      </c>
      <c r="Z20" s="24">
        <f>SUM(Z21:Z27)</f>
        <v>0</v>
      </c>
      <c r="AA20" s="25">
        <f t="shared" ref="AA20:AA27" si="2">SUM(X20:Z20)</f>
        <v>0</v>
      </c>
      <c r="AB20" s="25"/>
    </row>
    <row r="21" spans="1:28">
      <c r="A21" s="26"/>
      <c r="B21" s="27" t="s">
        <v>27</v>
      </c>
      <c r="C21" s="27"/>
      <c r="D21" s="224">
        <v>21000</v>
      </c>
      <c r="E21" s="219"/>
      <c r="J21" s="24"/>
      <c r="K21" s="24"/>
      <c r="L21" s="24"/>
      <c r="M21" s="24"/>
      <c r="N21" s="24"/>
      <c r="O21" s="24"/>
      <c r="P21" s="25">
        <f t="shared" si="0"/>
        <v>0</v>
      </c>
      <c r="Q21" s="25"/>
      <c r="R21" s="24"/>
      <c r="S21" s="24"/>
      <c r="T21" s="24"/>
      <c r="U21" s="24"/>
      <c r="V21" s="24">
        <f t="shared" si="1"/>
        <v>0</v>
      </c>
      <c r="W21" s="25"/>
      <c r="X21" s="25"/>
      <c r="Y21" s="25"/>
      <c r="Z21" s="25"/>
      <c r="AA21" s="25">
        <f t="shared" si="2"/>
        <v>0</v>
      </c>
      <c r="AB21" s="25"/>
    </row>
    <row r="22" spans="1:28">
      <c r="A22" s="26"/>
      <c r="B22" s="27" t="s">
        <v>28</v>
      </c>
      <c r="C22" s="27"/>
      <c r="D22" s="224">
        <v>2274707.62</v>
      </c>
      <c r="E22" s="219"/>
      <c r="J22" s="24"/>
      <c r="K22" s="24"/>
      <c r="L22" s="24"/>
      <c r="M22" s="24"/>
      <c r="N22" s="24"/>
      <c r="O22" s="24"/>
      <c r="P22" s="25">
        <f t="shared" si="0"/>
        <v>0</v>
      </c>
      <c r="Q22" s="25"/>
      <c r="R22" s="24"/>
      <c r="S22" s="24"/>
      <c r="T22" s="24"/>
      <c r="U22" s="24"/>
      <c r="V22" s="24">
        <f t="shared" si="1"/>
        <v>0</v>
      </c>
      <c r="W22" s="25"/>
      <c r="X22" s="25"/>
      <c r="Y22" s="25"/>
      <c r="Z22" s="25"/>
      <c r="AA22" s="25">
        <f t="shared" si="2"/>
        <v>0</v>
      </c>
      <c r="AB22" s="25"/>
    </row>
    <row r="23" spans="1:28">
      <c r="A23" s="26"/>
      <c r="B23" s="27" t="s">
        <v>29</v>
      </c>
      <c r="C23" s="27"/>
      <c r="D23" s="224">
        <v>0</v>
      </c>
      <c r="E23" s="219"/>
      <c r="J23" s="24"/>
      <c r="K23" s="24"/>
      <c r="L23" s="24"/>
      <c r="M23" s="24"/>
      <c r="N23" s="24"/>
      <c r="O23" s="24"/>
      <c r="P23" s="25">
        <f t="shared" si="0"/>
        <v>0</v>
      </c>
      <c r="Q23" s="25"/>
      <c r="R23" s="24"/>
      <c r="S23" s="24"/>
      <c r="T23" s="24"/>
      <c r="U23" s="24"/>
      <c r="V23" s="24">
        <f t="shared" si="1"/>
        <v>0</v>
      </c>
      <c r="W23" s="25"/>
      <c r="X23" s="25"/>
      <c r="Y23" s="25"/>
      <c r="Z23" s="25"/>
      <c r="AA23" s="25">
        <f t="shared" si="2"/>
        <v>0</v>
      </c>
      <c r="AB23" s="25"/>
    </row>
    <row r="24" spans="1:28">
      <c r="A24" s="26"/>
      <c r="B24" s="27" t="s">
        <v>1</v>
      </c>
      <c r="C24" s="27"/>
      <c r="D24" s="224">
        <v>0</v>
      </c>
      <c r="E24" s="219"/>
      <c r="J24" s="24"/>
      <c r="K24" s="24"/>
      <c r="L24" s="24"/>
      <c r="M24" s="24"/>
      <c r="N24" s="24"/>
      <c r="O24" s="24"/>
      <c r="P24" s="25">
        <f t="shared" si="0"/>
        <v>0</v>
      </c>
      <c r="Q24" s="25"/>
      <c r="R24" s="24"/>
      <c r="S24" s="24"/>
      <c r="T24" s="24"/>
      <c r="U24" s="24"/>
      <c r="V24" s="24">
        <f t="shared" si="1"/>
        <v>0</v>
      </c>
      <c r="W24" s="25"/>
      <c r="X24" s="25"/>
      <c r="Y24" s="25"/>
      <c r="Z24" s="25"/>
      <c r="AA24" s="25">
        <f t="shared" si="2"/>
        <v>0</v>
      </c>
      <c r="AB24" s="25"/>
    </row>
    <row r="25" spans="1:28">
      <c r="A25" s="26"/>
      <c r="B25" s="27" t="s">
        <v>283</v>
      </c>
      <c r="C25" s="27"/>
      <c r="D25" s="224">
        <v>21059102.609999999</v>
      </c>
      <c r="E25" s="219"/>
      <c r="J25" s="24"/>
      <c r="K25" s="24"/>
      <c r="L25" s="24"/>
      <c r="M25" s="24"/>
      <c r="N25" s="24"/>
      <c r="O25" s="24"/>
      <c r="P25" s="25">
        <f t="shared" si="0"/>
        <v>0</v>
      </c>
      <c r="Q25" s="25"/>
      <c r="R25" s="24"/>
      <c r="S25" s="24"/>
      <c r="T25" s="24"/>
      <c r="U25" s="24"/>
      <c r="V25" s="24">
        <f t="shared" si="1"/>
        <v>0</v>
      </c>
      <c r="W25" s="25"/>
      <c r="X25" s="25"/>
      <c r="Y25" s="25"/>
      <c r="Z25" s="25"/>
      <c r="AA25" s="25">
        <f t="shared" si="2"/>
        <v>0</v>
      </c>
      <c r="AB25" s="25"/>
    </row>
    <row r="26" spans="1:28">
      <c r="A26" s="26"/>
      <c r="B26" s="27" t="s">
        <v>282</v>
      </c>
      <c r="C26" s="27"/>
      <c r="D26" s="224">
        <v>0</v>
      </c>
      <c r="E26" s="219"/>
      <c r="J26" s="24"/>
      <c r="K26" s="24"/>
      <c r="L26" s="24"/>
      <c r="M26" s="24"/>
      <c r="N26" s="24"/>
      <c r="O26" s="24"/>
      <c r="P26" s="25"/>
      <c r="Q26" s="25"/>
      <c r="R26" s="24"/>
      <c r="S26" s="24"/>
      <c r="T26" s="24"/>
      <c r="U26" s="24"/>
      <c r="V26" s="24"/>
      <c r="W26" s="25"/>
      <c r="X26" s="25"/>
      <c r="Y26" s="25"/>
      <c r="Z26" s="25"/>
      <c r="AA26" s="25"/>
      <c r="AB26" s="25"/>
    </row>
    <row r="27" spans="1:28">
      <c r="A27" s="26"/>
      <c r="B27" s="27" t="s">
        <v>31</v>
      </c>
      <c r="C27" s="27"/>
      <c r="D27" s="224">
        <v>0</v>
      </c>
      <c r="E27" s="219"/>
      <c r="J27" s="24"/>
      <c r="K27" s="24"/>
      <c r="L27" s="24"/>
      <c r="M27" s="24"/>
      <c r="N27" s="24"/>
      <c r="O27" s="24"/>
      <c r="P27" s="25">
        <f t="shared" si="0"/>
        <v>0</v>
      </c>
      <c r="Q27" s="25"/>
      <c r="R27" s="24"/>
      <c r="S27" s="24"/>
      <c r="T27" s="24"/>
      <c r="U27" s="24"/>
      <c r="V27" s="24">
        <f t="shared" si="1"/>
        <v>0</v>
      </c>
      <c r="W27" s="25"/>
      <c r="X27" s="25"/>
      <c r="Y27" s="25"/>
      <c r="Z27" s="25"/>
      <c r="AA27" s="25">
        <f t="shared" si="2"/>
        <v>0</v>
      </c>
      <c r="AB27" s="25"/>
    </row>
    <row r="28" spans="1:28">
      <c r="A28" s="26"/>
      <c r="B28" s="27"/>
      <c r="C28" s="27"/>
      <c r="D28" s="224"/>
      <c r="E28" s="219"/>
      <c r="J28" s="24"/>
      <c r="K28" s="24"/>
      <c r="L28" s="24"/>
      <c r="M28" s="24"/>
      <c r="N28" s="24"/>
      <c r="O28" s="24"/>
      <c r="P28" s="25"/>
      <c r="Q28" s="25"/>
      <c r="R28" s="24"/>
      <c r="S28" s="24"/>
      <c r="T28" s="24"/>
      <c r="U28" s="24"/>
      <c r="V28" s="24"/>
      <c r="W28" s="25"/>
      <c r="X28" s="25"/>
      <c r="Y28" s="25"/>
      <c r="Z28" s="25"/>
      <c r="AA28" s="25"/>
      <c r="AB28" s="25"/>
    </row>
    <row r="29" spans="1:28">
      <c r="A29" s="22" t="s">
        <v>32</v>
      </c>
      <c r="B29" s="23" t="s">
        <v>33</v>
      </c>
      <c r="C29" s="187"/>
      <c r="D29" s="225">
        <f>+D30+D31+D32+D42</f>
        <v>16452247.83</v>
      </c>
      <c r="E29" s="218"/>
      <c r="J29" s="24"/>
      <c r="K29" s="24">
        <f>SUM(K30:K36)+SUM(K40:K43)</f>
        <v>0</v>
      </c>
      <c r="L29" s="24">
        <f>SUM(L30:L36)+SUM(L40:L43)</f>
        <v>0</v>
      </c>
      <c r="M29" s="24">
        <f>SUM(M30:M36)+SUM(M40:M43)</f>
        <v>0</v>
      </c>
      <c r="N29" s="24">
        <f>SUM(N30:N36)+SUM(N40:N43)</f>
        <v>0</v>
      </c>
      <c r="O29" s="24">
        <f>SUM(O30:O36)+SUM(O40:O43)</f>
        <v>0</v>
      </c>
      <c r="P29" s="25">
        <f t="shared" ref="P29:P43" si="3">SUM(K29:O29)</f>
        <v>0</v>
      </c>
      <c r="Q29" s="25"/>
      <c r="R29" s="24">
        <f>SUM(R30:R36)+SUM(R40:R43)</f>
        <v>0</v>
      </c>
      <c r="S29" s="24">
        <f>SUM(S30:S36)+SUM(S40:S43)</f>
        <v>0</v>
      </c>
      <c r="T29" s="24">
        <f>SUM(T30:T36)+SUM(T40:T43)</f>
        <v>0</v>
      </c>
      <c r="U29" s="24">
        <f>SUM(U30:U36)+SUM(U40:U43)</f>
        <v>0</v>
      </c>
      <c r="V29" s="24">
        <f t="shared" ref="V29:V43" si="4">SUM(R29:U29)</f>
        <v>0</v>
      </c>
      <c r="W29" s="25"/>
      <c r="X29" s="24">
        <f>SUM(X30:X36)+SUM(X40:X43)</f>
        <v>0</v>
      </c>
      <c r="Y29" s="24">
        <f>SUM(Y30:Y36)+SUM(Y40:Y43)</f>
        <v>0</v>
      </c>
      <c r="Z29" s="24">
        <f>SUM(Z30:Z36)+SUM(Z40:Z43)</f>
        <v>0</v>
      </c>
      <c r="AA29" s="25">
        <f t="shared" ref="AA29:AA43" si="5">SUM(X29:Z29)</f>
        <v>0</v>
      </c>
      <c r="AB29" s="25"/>
    </row>
    <row r="30" spans="1:28">
      <c r="A30" s="26"/>
      <c r="B30" s="27" t="s">
        <v>34</v>
      </c>
      <c r="C30" s="27"/>
      <c r="D30" s="224">
        <v>10632818.880000001</v>
      </c>
      <c r="E30" s="219"/>
      <c r="F30" s="25"/>
      <c r="J30" s="24"/>
      <c r="K30" s="24"/>
      <c r="L30" s="24"/>
      <c r="M30" s="24"/>
      <c r="N30" s="24"/>
      <c r="O30" s="24"/>
      <c r="P30" s="25">
        <f t="shared" si="3"/>
        <v>0</v>
      </c>
      <c r="Q30" s="25"/>
      <c r="R30" s="24"/>
      <c r="S30" s="24"/>
      <c r="T30" s="24"/>
      <c r="U30" s="24"/>
      <c r="V30" s="24">
        <f t="shared" si="4"/>
        <v>0</v>
      </c>
      <c r="W30" s="25"/>
      <c r="X30" s="24"/>
      <c r="Y30" s="24"/>
      <c r="Z30" s="24"/>
      <c r="AA30" s="25">
        <f t="shared" si="5"/>
        <v>0</v>
      </c>
      <c r="AB30" s="25"/>
    </row>
    <row r="31" spans="1:28">
      <c r="A31" s="26"/>
      <c r="B31" s="27" t="s">
        <v>35</v>
      </c>
      <c r="C31" s="27"/>
      <c r="D31" s="224">
        <v>5473040.25</v>
      </c>
      <c r="E31" s="219"/>
      <c r="F31" s="25"/>
      <c r="J31" s="24"/>
      <c r="K31" s="24"/>
      <c r="L31" s="24"/>
      <c r="M31" s="24"/>
      <c r="N31" s="24"/>
      <c r="O31" s="24"/>
      <c r="P31" s="25">
        <f t="shared" si="3"/>
        <v>0</v>
      </c>
      <c r="Q31" s="25"/>
      <c r="R31" s="24"/>
      <c r="S31" s="24"/>
      <c r="T31" s="24"/>
      <c r="U31" s="24"/>
      <c r="V31" s="24">
        <f t="shared" si="4"/>
        <v>0</v>
      </c>
      <c r="W31" s="25"/>
      <c r="X31" s="24"/>
      <c r="Y31" s="24"/>
      <c r="Z31" s="24"/>
      <c r="AA31" s="25">
        <f t="shared" si="5"/>
        <v>0</v>
      </c>
      <c r="AB31" s="28"/>
    </row>
    <row r="32" spans="1:28">
      <c r="A32" s="26"/>
      <c r="B32" s="27" t="s">
        <v>36</v>
      </c>
      <c r="C32" s="27"/>
      <c r="D32" s="224">
        <v>0</v>
      </c>
      <c r="E32" s="236"/>
      <c r="F32" s="25"/>
      <c r="J32" s="24"/>
      <c r="K32" s="24"/>
      <c r="L32" s="24"/>
      <c r="M32" s="24"/>
      <c r="N32" s="24"/>
      <c r="O32" s="24"/>
      <c r="P32" s="25">
        <f t="shared" si="3"/>
        <v>0</v>
      </c>
      <c r="Q32" s="25"/>
      <c r="R32" s="24"/>
      <c r="S32" s="24"/>
      <c r="T32" s="24"/>
      <c r="U32" s="24"/>
      <c r="V32" s="24">
        <f t="shared" si="4"/>
        <v>0</v>
      </c>
      <c r="W32" s="25"/>
      <c r="X32" s="24"/>
      <c r="Y32" s="24"/>
      <c r="Z32" s="24"/>
      <c r="AA32" s="25">
        <f t="shared" si="5"/>
        <v>0</v>
      </c>
      <c r="AB32" s="25"/>
    </row>
    <row r="33" spans="1:28">
      <c r="A33" s="26"/>
      <c r="B33" s="27" t="s">
        <v>37</v>
      </c>
      <c r="C33" s="27"/>
      <c r="D33" s="224"/>
      <c r="E33" s="219"/>
      <c r="F33" s="25"/>
      <c r="J33" s="24"/>
      <c r="K33" s="24"/>
      <c r="L33" s="24"/>
      <c r="M33" s="24"/>
      <c r="N33" s="24"/>
      <c r="O33" s="24"/>
      <c r="P33" s="25">
        <f t="shared" si="3"/>
        <v>0</v>
      </c>
      <c r="Q33" s="25"/>
      <c r="R33" s="24"/>
      <c r="S33" s="24"/>
      <c r="T33" s="24"/>
      <c r="U33" s="24"/>
      <c r="V33" s="24">
        <f t="shared" si="4"/>
        <v>0</v>
      </c>
      <c r="W33" s="25"/>
      <c r="X33" s="24"/>
      <c r="Y33" s="24"/>
      <c r="Z33" s="24"/>
      <c r="AA33" s="25">
        <f t="shared" si="5"/>
        <v>0</v>
      </c>
      <c r="AB33" s="25"/>
    </row>
    <row r="34" spans="1:28">
      <c r="A34" s="26"/>
      <c r="B34" s="27" t="s">
        <v>38</v>
      </c>
      <c r="C34" s="27"/>
      <c r="D34" s="224"/>
      <c r="E34" s="219"/>
      <c r="J34" s="24"/>
      <c r="K34" s="24"/>
      <c r="L34" s="24"/>
      <c r="M34" s="24"/>
      <c r="N34" s="24"/>
      <c r="O34" s="24"/>
      <c r="P34" s="25">
        <f t="shared" si="3"/>
        <v>0</v>
      </c>
      <c r="Q34" s="25"/>
      <c r="R34" s="24"/>
      <c r="S34" s="24"/>
      <c r="T34" s="24"/>
      <c r="U34" s="24"/>
      <c r="V34" s="24">
        <f t="shared" si="4"/>
        <v>0</v>
      </c>
      <c r="W34" s="25"/>
      <c r="X34" s="24"/>
      <c r="Y34" s="24"/>
      <c r="Z34" s="24"/>
      <c r="AA34" s="25">
        <f t="shared" si="5"/>
        <v>0</v>
      </c>
      <c r="AB34" s="25"/>
    </row>
    <row r="35" spans="1:28">
      <c r="A35" s="26"/>
      <c r="B35" s="27" t="s">
        <v>39</v>
      </c>
      <c r="C35" s="27"/>
      <c r="D35" s="224"/>
      <c r="E35" s="219"/>
      <c r="F35" s="25"/>
      <c r="J35" s="24"/>
      <c r="K35" s="24"/>
      <c r="L35" s="24"/>
      <c r="M35" s="24"/>
      <c r="N35" s="24"/>
      <c r="O35" s="24"/>
      <c r="P35" s="25">
        <f t="shared" si="3"/>
        <v>0</v>
      </c>
      <c r="Q35" s="25"/>
      <c r="R35" s="24"/>
      <c r="S35" s="24"/>
      <c r="T35" s="24"/>
      <c r="U35" s="24"/>
      <c r="V35" s="24">
        <f t="shared" si="4"/>
        <v>0</v>
      </c>
      <c r="W35" s="25"/>
      <c r="X35" s="24"/>
      <c r="Y35" s="24"/>
      <c r="Z35" s="24"/>
      <c r="AA35" s="25">
        <f t="shared" si="5"/>
        <v>0</v>
      </c>
      <c r="AB35" s="25"/>
    </row>
    <row r="36" spans="1:28">
      <c r="A36" s="26"/>
      <c r="B36" s="27" t="s">
        <v>40</v>
      </c>
      <c r="C36" s="27"/>
      <c r="D36" s="224"/>
      <c r="E36" s="219"/>
      <c r="F36" s="29"/>
      <c r="J36" s="24"/>
      <c r="K36" s="24">
        <f>SUM(K37:K39)</f>
        <v>0</v>
      </c>
      <c r="L36" s="24">
        <f>SUM(L37:L39)</f>
        <v>0</v>
      </c>
      <c r="M36" s="24">
        <f>SUM(M37:M39)</f>
        <v>0</v>
      </c>
      <c r="N36" s="24">
        <f>SUM(N37:N39)</f>
        <v>0</v>
      </c>
      <c r="O36" s="24">
        <f>SUM(O37:O39)</f>
        <v>0</v>
      </c>
      <c r="P36" s="25">
        <f t="shared" si="3"/>
        <v>0</v>
      </c>
      <c r="Q36" s="25"/>
      <c r="R36" s="24">
        <f>SUM(R37:R39)</f>
        <v>0</v>
      </c>
      <c r="S36" s="24">
        <f>SUM(S37:S39)</f>
        <v>0</v>
      </c>
      <c r="T36" s="24">
        <f>SUM(T37:T39)</f>
        <v>0</v>
      </c>
      <c r="U36" s="24">
        <f>SUM(U37:U39)</f>
        <v>0</v>
      </c>
      <c r="V36" s="24">
        <f t="shared" si="4"/>
        <v>0</v>
      </c>
      <c r="W36" s="25"/>
      <c r="X36" s="24">
        <f>SUM(X37:X39)</f>
        <v>0</v>
      </c>
      <c r="Y36" s="24">
        <f>SUM(Y37:Y39)</f>
        <v>0</v>
      </c>
      <c r="Z36" s="24">
        <f>SUM(Z37:Z39)</f>
        <v>0</v>
      </c>
      <c r="AA36" s="25">
        <f t="shared" si="5"/>
        <v>0</v>
      </c>
      <c r="AB36" s="25"/>
    </row>
    <row r="37" spans="1:28">
      <c r="A37" s="26"/>
      <c r="B37" s="27"/>
      <c r="C37" s="27" t="s">
        <v>41</v>
      </c>
      <c r="D37" s="224"/>
      <c r="E37" s="219"/>
      <c r="J37" s="24"/>
      <c r="K37" s="24"/>
      <c r="L37" s="24"/>
      <c r="M37" s="24"/>
      <c r="N37" s="24"/>
      <c r="O37" s="24"/>
      <c r="P37" s="25">
        <f t="shared" si="3"/>
        <v>0</v>
      </c>
      <c r="Q37" s="25"/>
      <c r="R37" s="24"/>
      <c r="S37" s="24"/>
      <c r="T37" s="24"/>
      <c r="U37" s="24"/>
      <c r="V37" s="24">
        <f t="shared" si="4"/>
        <v>0</v>
      </c>
      <c r="W37" s="25"/>
      <c r="X37" s="24"/>
      <c r="Y37" s="24"/>
      <c r="Z37" s="24"/>
      <c r="AA37" s="25">
        <f t="shared" si="5"/>
        <v>0</v>
      </c>
      <c r="AB37" s="25"/>
    </row>
    <row r="38" spans="1:28">
      <c r="A38" s="26"/>
      <c r="B38" s="27"/>
      <c r="C38" s="27" t="s">
        <v>42</v>
      </c>
      <c r="D38" s="224"/>
      <c r="E38" s="219"/>
      <c r="J38" s="24"/>
      <c r="K38" s="24"/>
      <c r="L38" s="24"/>
      <c r="M38" s="24"/>
      <c r="N38" s="24"/>
      <c r="O38" s="24"/>
      <c r="P38" s="25">
        <f t="shared" si="3"/>
        <v>0</v>
      </c>
      <c r="Q38" s="25"/>
      <c r="R38" s="24"/>
      <c r="S38" s="24"/>
      <c r="T38" s="24"/>
      <c r="U38" s="24"/>
      <c r="V38" s="24">
        <f t="shared" si="4"/>
        <v>0</v>
      </c>
      <c r="W38" s="25"/>
      <c r="X38" s="24"/>
      <c r="Y38" s="24"/>
      <c r="Z38" s="24"/>
      <c r="AA38" s="25">
        <f t="shared" si="5"/>
        <v>0</v>
      </c>
      <c r="AB38" s="25"/>
    </row>
    <row r="39" spans="1:28">
      <c r="A39" s="26"/>
      <c r="B39" s="27"/>
      <c r="C39" s="27" t="s">
        <v>43</v>
      </c>
      <c r="D39" s="224"/>
      <c r="E39" s="219"/>
      <c r="J39" s="24"/>
      <c r="K39" s="24"/>
      <c r="L39" s="24"/>
      <c r="M39" s="24"/>
      <c r="N39" s="24"/>
      <c r="O39" s="24"/>
      <c r="P39" s="25">
        <f t="shared" si="3"/>
        <v>0</v>
      </c>
      <c r="Q39" s="25"/>
      <c r="R39" s="24"/>
      <c r="S39" s="24"/>
      <c r="T39" s="24"/>
      <c r="U39" s="24"/>
      <c r="V39" s="24">
        <f t="shared" si="4"/>
        <v>0</v>
      </c>
      <c r="W39" s="25"/>
      <c r="X39" s="24"/>
      <c r="Y39" s="24"/>
      <c r="Z39" s="24"/>
      <c r="AA39" s="25">
        <f t="shared" si="5"/>
        <v>0</v>
      </c>
      <c r="AB39" s="25"/>
    </row>
    <row r="40" spans="1:28">
      <c r="A40" s="26"/>
      <c r="B40" s="27" t="s">
        <v>1</v>
      </c>
      <c r="C40" s="27"/>
      <c r="D40" s="224"/>
      <c r="E40" s="219"/>
      <c r="J40" s="24"/>
      <c r="K40" s="24"/>
      <c r="L40" s="24"/>
      <c r="M40" s="24"/>
      <c r="N40" s="24"/>
      <c r="O40" s="24"/>
      <c r="P40" s="25">
        <f t="shared" si="3"/>
        <v>0</v>
      </c>
      <c r="Q40" s="25"/>
      <c r="R40" s="24"/>
      <c r="S40" s="24"/>
      <c r="T40" s="24"/>
      <c r="U40" s="24"/>
      <c r="V40" s="24">
        <f t="shared" si="4"/>
        <v>0</v>
      </c>
      <c r="W40" s="25"/>
      <c r="X40" s="24"/>
      <c r="Y40" s="24"/>
      <c r="Z40" s="24"/>
      <c r="AA40" s="25">
        <f t="shared" si="5"/>
        <v>0</v>
      </c>
      <c r="AB40" s="25"/>
    </row>
    <row r="41" spans="1:28">
      <c r="A41" s="26"/>
      <c r="B41" s="27" t="s">
        <v>30</v>
      </c>
      <c r="C41" s="27"/>
      <c r="D41" s="224"/>
      <c r="E41" s="219"/>
      <c r="J41" s="24"/>
      <c r="K41" s="24"/>
      <c r="L41" s="24"/>
      <c r="M41" s="24"/>
      <c r="N41" s="24"/>
      <c r="O41" s="24"/>
      <c r="P41" s="25">
        <f t="shared" si="3"/>
        <v>0</v>
      </c>
      <c r="Q41" s="25"/>
      <c r="R41" s="24"/>
      <c r="S41" s="24"/>
      <c r="T41" s="24"/>
      <c r="U41" s="24"/>
      <c r="V41" s="24">
        <f t="shared" si="4"/>
        <v>0</v>
      </c>
      <c r="W41" s="25"/>
      <c r="X41" s="24"/>
      <c r="Y41" s="24"/>
      <c r="Z41" s="24"/>
      <c r="AA41" s="25">
        <f t="shared" si="5"/>
        <v>0</v>
      </c>
      <c r="AB41" s="25"/>
    </row>
    <row r="42" spans="1:28">
      <c r="A42" s="26"/>
      <c r="B42" s="27" t="s">
        <v>44</v>
      </c>
      <c r="C42" s="27"/>
      <c r="D42" s="224">
        <v>346388.7</v>
      </c>
      <c r="E42" s="219"/>
      <c r="J42" s="24"/>
      <c r="K42" s="24"/>
      <c r="L42" s="24"/>
      <c r="M42" s="24"/>
      <c r="N42" s="24"/>
      <c r="O42" s="24"/>
      <c r="P42" s="25">
        <f t="shared" si="3"/>
        <v>0</v>
      </c>
      <c r="Q42" s="25"/>
      <c r="R42" s="24"/>
      <c r="S42" s="24"/>
      <c r="T42" s="24"/>
      <c r="U42" s="24"/>
      <c r="V42" s="24">
        <f t="shared" si="4"/>
        <v>0</v>
      </c>
      <c r="W42" s="25"/>
      <c r="X42" s="24"/>
      <c r="Y42" s="24"/>
      <c r="Z42" s="24"/>
      <c r="AA42" s="25">
        <f t="shared" si="5"/>
        <v>0</v>
      </c>
      <c r="AB42" s="25"/>
    </row>
    <row r="43" spans="1:28">
      <c r="A43" s="26"/>
      <c r="B43" s="27" t="s">
        <v>37</v>
      </c>
      <c r="C43" s="27"/>
      <c r="D43" s="224">
        <v>0</v>
      </c>
      <c r="E43" s="219"/>
      <c r="J43" s="24"/>
      <c r="K43" s="24"/>
      <c r="L43" s="24"/>
      <c r="M43" s="24"/>
      <c r="N43" s="24"/>
      <c r="O43" s="24"/>
      <c r="P43" s="25">
        <f t="shared" si="3"/>
        <v>0</v>
      </c>
      <c r="Q43" s="25"/>
      <c r="R43" s="24"/>
      <c r="S43" s="24"/>
      <c r="T43" s="24"/>
      <c r="U43" s="24"/>
      <c r="V43" s="24">
        <f t="shared" si="4"/>
        <v>0</v>
      </c>
      <c r="W43" s="25"/>
      <c r="X43" s="24"/>
      <c r="Y43" s="24"/>
      <c r="Z43" s="24"/>
      <c r="AA43" s="25">
        <f t="shared" si="5"/>
        <v>0</v>
      </c>
      <c r="AB43" s="25"/>
    </row>
    <row r="44" spans="1:28">
      <c r="A44" s="26"/>
      <c r="B44" s="27"/>
      <c r="C44" s="27"/>
      <c r="D44" s="224"/>
      <c r="E44" s="219"/>
      <c r="J44" s="24"/>
      <c r="K44" s="24"/>
      <c r="L44" s="24"/>
      <c r="M44" s="24"/>
      <c r="N44" s="24"/>
      <c r="O44" s="24"/>
      <c r="P44" s="25"/>
      <c r="Q44" s="25"/>
      <c r="R44" s="24"/>
      <c r="S44" s="24"/>
      <c r="T44" s="24"/>
      <c r="U44" s="24"/>
      <c r="V44" s="24"/>
      <c r="W44" s="25"/>
      <c r="X44" s="24"/>
      <c r="Y44" s="24"/>
      <c r="Z44" s="24"/>
      <c r="AA44" s="25"/>
      <c r="AB44" s="25"/>
    </row>
    <row r="45" spans="1:28">
      <c r="A45" s="22" t="s">
        <v>45</v>
      </c>
      <c r="B45" s="23" t="s">
        <v>46</v>
      </c>
      <c r="C45" s="187"/>
      <c r="D45" s="225">
        <f>+D20-D29</f>
        <v>6902562.4000000004</v>
      </c>
      <c r="E45" s="218"/>
      <c r="J45" s="24"/>
      <c r="K45" s="24">
        <f>K20-K29</f>
        <v>0</v>
      </c>
      <c r="L45" s="24">
        <f>L20-L29</f>
        <v>0</v>
      </c>
      <c r="M45" s="24">
        <f>M20-M29</f>
        <v>0</v>
      </c>
      <c r="N45" s="24">
        <f>N20-N29</f>
        <v>0</v>
      </c>
      <c r="O45" s="24">
        <f>O20-O29</f>
        <v>0</v>
      </c>
      <c r="P45" s="25">
        <f>SUM(K45:O45)</f>
        <v>0</v>
      </c>
      <c r="Q45" s="25"/>
      <c r="R45" s="24">
        <f>R20-R29</f>
        <v>0</v>
      </c>
      <c r="S45" s="24">
        <f>S20-S29</f>
        <v>0</v>
      </c>
      <c r="T45" s="24">
        <f>T20-T29</f>
        <v>0</v>
      </c>
      <c r="U45" s="24">
        <f>U20-U29</f>
        <v>0</v>
      </c>
      <c r="V45" s="24">
        <f>SUM(R45:U45)</f>
        <v>0</v>
      </c>
      <c r="W45" s="25"/>
      <c r="X45" s="24">
        <f>X20-X29</f>
        <v>0</v>
      </c>
      <c r="Y45" s="24">
        <f>Y20-Y29</f>
        <v>0</v>
      </c>
      <c r="Z45" s="24">
        <f>Z20-Z29</f>
        <v>0</v>
      </c>
      <c r="AA45" s="25">
        <f>SUM(X45:Z45)</f>
        <v>0</v>
      </c>
      <c r="AB45" s="25"/>
    </row>
    <row r="46" spans="1:28" ht="16.5" thickBot="1">
      <c r="A46" s="30"/>
      <c r="B46" s="31"/>
      <c r="C46" s="31"/>
      <c r="D46" s="217"/>
      <c r="E46" s="219"/>
      <c r="J46" s="1"/>
    </row>
    <row r="47" spans="1:28">
      <c r="D47" s="1"/>
      <c r="E47" s="1"/>
      <c r="F47" s="28"/>
      <c r="G47" s="1"/>
      <c r="H47" s="1"/>
      <c r="I47" s="1"/>
      <c r="J47" s="1"/>
    </row>
    <row r="48" spans="1:28">
      <c r="D48" s="28"/>
      <c r="F48" s="25"/>
    </row>
    <row r="49" spans="4:11">
      <c r="D49" s="28"/>
    </row>
    <row r="50" spans="4:11">
      <c r="D50" s="28"/>
    </row>
    <row r="51" spans="4:11">
      <c r="D51" s="32"/>
      <c r="E51" s="32"/>
      <c r="F51" s="32"/>
      <c r="G51" s="32"/>
      <c r="H51" s="32"/>
      <c r="I51" s="32"/>
      <c r="J51" s="32"/>
      <c r="K51" s="32"/>
    </row>
    <row r="52" spans="4:11">
      <c r="D52" s="33"/>
      <c r="E52" s="32"/>
      <c r="F52" s="32"/>
      <c r="G52" s="32"/>
      <c r="H52" s="32"/>
      <c r="I52" s="32"/>
      <c r="J52" s="32"/>
      <c r="K52" s="32"/>
    </row>
    <row r="53" spans="4:11">
      <c r="D53" s="33"/>
      <c r="E53" s="34"/>
      <c r="F53" s="32"/>
      <c r="G53" s="32"/>
      <c r="H53" s="32"/>
      <c r="I53" s="32"/>
      <c r="J53" s="32"/>
      <c r="K53" s="32"/>
    </row>
    <row r="54" spans="4:11">
      <c r="D54" s="35"/>
      <c r="E54" s="36"/>
      <c r="F54" s="32"/>
      <c r="G54" s="32"/>
      <c r="H54" s="32"/>
      <c r="I54" s="32"/>
      <c r="J54" s="32"/>
      <c r="K54" s="32"/>
    </row>
    <row r="55" spans="4:11">
      <c r="D55" s="32"/>
      <c r="E55" s="34"/>
      <c r="F55" s="32"/>
      <c r="G55" s="32"/>
      <c r="H55" s="32"/>
      <c r="I55" s="32"/>
      <c r="J55" s="32"/>
      <c r="K55" s="32"/>
    </row>
    <row r="56" spans="4:11">
      <c r="D56" s="32"/>
      <c r="E56" s="32"/>
      <c r="F56" s="32"/>
      <c r="G56" s="32"/>
      <c r="H56" s="32"/>
      <c r="I56" s="32"/>
      <c r="J56" s="32"/>
      <c r="K56" s="32"/>
    </row>
    <row r="57" spans="4:11">
      <c r="D57" s="37"/>
      <c r="E57" s="32"/>
      <c r="F57" s="32"/>
      <c r="G57" s="32"/>
      <c r="H57" s="32"/>
      <c r="I57" s="32"/>
      <c r="J57" s="32"/>
      <c r="K57" s="32"/>
    </row>
    <row r="58" spans="4:11">
      <c r="D58" s="38"/>
      <c r="E58" s="38"/>
      <c r="F58" s="38"/>
      <c r="G58" s="38"/>
      <c r="H58" s="38"/>
      <c r="I58" s="38"/>
      <c r="J58" s="38"/>
      <c r="K58" s="32"/>
    </row>
    <row r="59" spans="4:11">
      <c r="D59" s="38"/>
      <c r="E59" s="38"/>
      <c r="F59" s="38"/>
      <c r="G59" s="38"/>
      <c r="H59" s="38"/>
      <c r="I59" s="38"/>
      <c r="J59" s="38"/>
      <c r="K59" s="32"/>
    </row>
    <row r="60" spans="4:11">
      <c r="D60" s="38"/>
      <c r="E60" s="38"/>
      <c r="F60" s="38"/>
      <c r="G60" s="38"/>
      <c r="H60" s="38"/>
      <c r="I60" s="38"/>
      <c r="J60" s="38"/>
      <c r="K60" s="32"/>
    </row>
    <row r="61" spans="4:11">
      <c r="D61" s="32"/>
      <c r="E61" s="32"/>
      <c r="F61" s="32"/>
      <c r="G61" s="32"/>
      <c r="H61" s="32"/>
      <c r="I61" s="32"/>
      <c r="J61" s="32"/>
      <c r="K61" s="32"/>
    </row>
    <row r="62" spans="4:11">
      <c r="D62" s="32"/>
      <c r="E62" s="32"/>
      <c r="F62" s="32"/>
      <c r="G62" s="32"/>
      <c r="H62" s="32"/>
      <c r="I62" s="32"/>
      <c r="J62" s="32"/>
      <c r="K62" s="32"/>
    </row>
    <row r="63" spans="4:11">
      <c r="D63" s="32"/>
      <c r="E63" s="32"/>
      <c r="F63" s="32"/>
      <c r="G63" s="32"/>
      <c r="H63" s="32"/>
      <c r="I63" s="32"/>
      <c r="J63" s="32"/>
      <c r="K63" s="32"/>
    </row>
    <row r="64" spans="4:11">
      <c r="D64" s="32"/>
      <c r="E64" s="32"/>
      <c r="F64" s="32"/>
      <c r="G64" s="32"/>
      <c r="H64" s="32"/>
      <c r="I64" s="32"/>
      <c r="J64" s="32"/>
      <c r="K64" s="32"/>
    </row>
    <row r="65" spans="4:11">
      <c r="D65" s="32"/>
      <c r="E65" s="32"/>
      <c r="F65" s="32"/>
      <c r="G65" s="32"/>
      <c r="H65" s="32"/>
      <c r="I65" s="32"/>
      <c r="J65" s="32"/>
      <c r="K65" s="32"/>
    </row>
    <row r="66" spans="4:11">
      <c r="D66" s="32"/>
      <c r="E66" s="32"/>
      <c r="F66" s="32"/>
      <c r="G66" s="32"/>
      <c r="H66" s="32"/>
      <c r="I66" s="32"/>
      <c r="J66" s="32"/>
      <c r="K66" s="32"/>
    </row>
    <row r="67" spans="4:11">
      <c r="D67" s="32"/>
      <c r="E67" s="32"/>
      <c r="F67" s="32"/>
      <c r="G67" s="32"/>
      <c r="H67" s="32"/>
      <c r="I67" s="32"/>
      <c r="J67" s="32"/>
      <c r="K67" s="32"/>
    </row>
    <row r="68" spans="4:11">
      <c r="D68" s="32"/>
      <c r="E68" s="32"/>
      <c r="F68" s="32"/>
      <c r="G68" s="32"/>
      <c r="H68" s="32"/>
      <c r="I68" s="32"/>
      <c r="J68" s="32"/>
      <c r="K68" s="32"/>
    </row>
    <row r="69" spans="4:11">
      <c r="D69" s="32"/>
      <c r="E69" s="32"/>
      <c r="F69" s="32"/>
      <c r="G69" s="32"/>
      <c r="H69" s="32"/>
      <c r="I69" s="32"/>
      <c r="J69" s="32"/>
      <c r="K69" s="32"/>
    </row>
    <row r="70" spans="4:11">
      <c r="D70" s="32"/>
      <c r="E70" s="32"/>
      <c r="F70" s="32"/>
      <c r="G70" s="32"/>
      <c r="H70" s="32"/>
      <c r="I70" s="32"/>
      <c r="J70" s="32"/>
      <c r="K70" s="32"/>
    </row>
    <row r="71" spans="4:11">
      <c r="D71" s="32"/>
      <c r="E71" s="32"/>
      <c r="F71" s="32"/>
      <c r="G71" s="32"/>
      <c r="H71" s="32"/>
      <c r="I71" s="32"/>
      <c r="J71" s="32"/>
      <c r="K71" s="32"/>
    </row>
    <row r="72" spans="4:11">
      <c r="D72" s="32"/>
      <c r="E72" s="32"/>
      <c r="F72" s="32"/>
      <c r="G72" s="32"/>
      <c r="H72" s="32"/>
      <c r="I72" s="32"/>
      <c r="J72" s="32"/>
      <c r="K72" s="32"/>
    </row>
    <row r="73" spans="4:11">
      <c r="D73" s="32"/>
      <c r="E73" s="32"/>
      <c r="F73" s="32"/>
      <c r="G73" s="32"/>
      <c r="H73" s="32"/>
      <c r="I73" s="32"/>
      <c r="J73" s="32"/>
      <c r="K73" s="32"/>
    </row>
    <row r="74" spans="4:11">
      <c r="D74" s="32"/>
      <c r="E74" s="32"/>
      <c r="F74" s="32"/>
      <c r="G74" s="32"/>
      <c r="H74" s="32"/>
      <c r="I74" s="32"/>
      <c r="J74" s="32"/>
      <c r="K74" s="32"/>
    </row>
    <row r="75" spans="4:11">
      <c r="D75" s="32"/>
      <c r="E75" s="32"/>
      <c r="F75" s="32"/>
      <c r="G75" s="32"/>
      <c r="H75" s="32"/>
      <c r="I75" s="32"/>
      <c r="J75" s="32"/>
      <c r="K75" s="32"/>
    </row>
    <row r="76" spans="4:11">
      <c r="D76" s="32"/>
      <c r="E76" s="32"/>
      <c r="F76" s="32"/>
      <c r="G76" s="32"/>
      <c r="H76" s="32"/>
      <c r="I76" s="32"/>
      <c r="J76" s="32"/>
      <c r="K76" s="32"/>
    </row>
    <row r="77" spans="4:11">
      <c r="D77" s="32"/>
      <c r="E77" s="32"/>
      <c r="F77" s="32"/>
      <c r="G77" s="32"/>
      <c r="H77" s="32"/>
      <c r="I77" s="32"/>
      <c r="J77" s="32"/>
      <c r="K77" s="32"/>
    </row>
    <row r="78" spans="4:11">
      <c r="D78" s="32"/>
      <c r="E78" s="32"/>
      <c r="F78" s="32"/>
      <c r="G78" s="32"/>
      <c r="H78" s="32"/>
      <c r="I78" s="32"/>
      <c r="J78" s="32"/>
      <c r="K78" s="32"/>
    </row>
    <row r="79" spans="4:11">
      <c r="D79" s="32"/>
      <c r="E79" s="32"/>
      <c r="F79" s="32"/>
      <c r="G79" s="32"/>
      <c r="H79" s="32"/>
      <c r="I79" s="32"/>
      <c r="J79" s="32"/>
      <c r="K79" s="32"/>
    </row>
    <row r="80" spans="4:11">
      <c r="D80" s="32"/>
      <c r="E80" s="32"/>
      <c r="F80" s="32"/>
      <c r="G80" s="32"/>
      <c r="H80" s="32"/>
      <c r="I80" s="32"/>
      <c r="J80" s="32"/>
      <c r="K80" s="32"/>
    </row>
    <row r="81" spans="4:11">
      <c r="D81" s="32"/>
      <c r="E81" s="32"/>
      <c r="F81" s="32"/>
      <c r="G81" s="32"/>
      <c r="H81" s="32"/>
      <c r="I81" s="32"/>
      <c r="J81" s="32"/>
      <c r="K81" s="32"/>
    </row>
    <row r="82" spans="4:11">
      <c r="D82" s="32"/>
      <c r="E82" s="32"/>
      <c r="F82" s="32"/>
      <c r="G82" s="32"/>
      <c r="H82" s="32"/>
      <c r="I82" s="32"/>
      <c r="J82" s="32"/>
      <c r="K82" s="32"/>
    </row>
    <row r="83" spans="4:11">
      <c r="D83" s="32"/>
      <c r="E83" s="32"/>
      <c r="F83" s="32"/>
      <c r="G83" s="32"/>
      <c r="H83" s="32"/>
      <c r="I83" s="32"/>
      <c r="J83" s="32"/>
      <c r="K83" s="32"/>
    </row>
    <row r="84" spans="4:11">
      <c r="D84" s="32"/>
      <c r="E84" s="32"/>
      <c r="F84" s="32"/>
      <c r="G84" s="32"/>
      <c r="H84" s="32"/>
      <c r="I84" s="32"/>
      <c r="J84" s="32"/>
      <c r="K84" s="32"/>
    </row>
    <row r="85" spans="4:11">
      <c r="D85" s="32"/>
      <c r="E85" s="32"/>
      <c r="F85" s="32"/>
      <c r="G85" s="32"/>
      <c r="H85" s="32"/>
      <c r="I85" s="32"/>
      <c r="J85" s="32"/>
      <c r="K85" s="32"/>
    </row>
    <row r="86" spans="4:11">
      <c r="D86" s="32"/>
      <c r="E86" s="32"/>
      <c r="F86" s="32"/>
      <c r="G86" s="32"/>
      <c r="H86" s="32"/>
      <c r="I86" s="32"/>
      <c r="J86" s="32"/>
      <c r="K86" s="32"/>
    </row>
    <row r="87" spans="4:11">
      <c r="D87" s="32"/>
      <c r="E87" s="32"/>
      <c r="F87" s="32"/>
      <c r="G87" s="32"/>
      <c r="H87" s="32"/>
      <c r="I87" s="32"/>
      <c r="J87" s="32"/>
      <c r="K87" s="32"/>
    </row>
    <row r="88" spans="4:11">
      <c r="D88" s="32"/>
      <c r="E88" s="32"/>
      <c r="F88" s="32"/>
      <c r="G88" s="32"/>
      <c r="H88" s="32"/>
      <c r="I88" s="32"/>
      <c r="J88" s="32"/>
      <c r="K88" s="32"/>
    </row>
    <row r="89" spans="4:11">
      <c r="D89" s="32"/>
      <c r="E89" s="32"/>
      <c r="F89" s="32"/>
      <c r="G89" s="32"/>
      <c r="H89" s="32"/>
      <c r="I89" s="32"/>
      <c r="J89" s="32"/>
      <c r="K89" s="32"/>
    </row>
    <row r="90" spans="4:11">
      <c r="D90" s="32"/>
      <c r="E90" s="32"/>
      <c r="F90" s="32"/>
      <c r="G90" s="32"/>
      <c r="H90" s="32"/>
      <c r="I90" s="32"/>
      <c r="J90" s="32"/>
      <c r="K90" s="32"/>
    </row>
    <row r="91" spans="4:11">
      <c r="D91" s="32"/>
      <c r="E91" s="32"/>
      <c r="F91" s="32"/>
      <c r="G91" s="32"/>
      <c r="H91" s="32"/>
      <c r="I91" s="32"/>
      <c r="J91" s="32"/>
      <c r="K91" s="32"/>
    </row>
    <row r="92" spans="4:11">
      <c r="D92" s="32"/>
      <c r="E92" s="32"/>
      <c r="F92" s="32"/>
      <c r="G92" s="32"/>
      <c r="H92" s="32"/>
      <c r="I92" s="32"/>
      <c r="J92" s="32"/>
      <c r="K92" s="32"/>
    </row>
    <row r="93" spans="4:11">
      <c r="D93" s="32"/>
      <c r="E93" s="32"/>
      <c r="F93" s="32"/>
      <c r="G93" s="32"/>
      <c r="H93" s="32"/>
      <c r="I93" s="32"/>
      <c r="J93" s="32"/>
      <c r="K93" s="32"/>
    </row>
    <row r="94" spans="4:11">
      <c r="D94" s="32"/>
      <c r="E94" s="32"/>
      <c r="F94" s="32"/>
      <c r="G94" s="32"/>
      <c r="H94" s="32"/>
      <c r="I94" s="32"/>
      <c r="J94" s="32"/>
      <c r="K94" s="32"/>
    </row>
    <row r="95" spans="4:11">
      <c r="D95" s="32"/>
      <c r="E95" s="32"/>
      <c r="F95" s="32"/>
      <c r="G95" s="32"/>
      <c r="H95" s="32"/>
      <c r="I95" s="32"/>
      <c r="J95" s="32"/>
      <c r="K95" s="32"/>
    </row>
    <row r="96" spans="4:11">
      <c r="D96" s="32"/>
      <c r="E96" s="32"/>
      <c r="F96" s="32"/>
      <c r="G96" s="32"/>
      <c r="H96" s="32"/>
      <c r="I96" s="32"/>
      <c r="J96" s="32"/>
      <c r="K96" s="32"/>
    </row>
    <row r="97" spans="4:11">
      <c r="D97" s="32"/>
      <c r="E97" s="32"/>
      <c r="F97" s="32"/>
      <c r="G97" s="32"/>
      <c r="H97" s="32"/>
      <c r="I97" s="32"/>
      <c r="J97" s="32"/>
      <c r="K97" s="32"/>
    </row>
    <row r="98" spans="4:11">
      <c r="D98" s="32"/>
      <c r="E98" s="32"/>
      <c r="F98" s="32"/>
      <c r="G98" s="32"/>
      <c r="H98" s="32"/>
      <c r="I98" s="32"/>
      <c r="J98" s="32"/>
      <c r="K98" s="32"/>
    </row>
    <row r="99" spans="4:11">
      <c r="D99" s="32"/>
      <c r="E99" s="32"/>
      <c r="F99" s="32"/>
      <c r="G99" s="32"/>
      <c r="H99" s="32"/>
      <c r="I99" s="32"/>
      <c r="J99" s="32"/>
      <c r="K99" s="32"/>
    </row>
    <row r="100" spans="4:11">
      <c r="D100" s="32"/>
      <c r="E100" s="32"/>
      <c r="F100" s="32"/>
      <c r="G100" s="32"/>
      <c r="H100" s="32"/>
      <c r="I100" s="32"/>
      <c r="J100" s="32"/>
      <c r="K100" s="32"/>
    </row>
    <row r="101" spans="4:11">
      <c r="D101" s="32"/>
      <c r="E101" s="32"/>
      <c r="F101" s="32"/>
      <c r="G101" s="32"/>
      <c r="H101" s="32"/>
      <c r="I101" s="32"/>
      <c r="J101" s="32"/>
      <c r="K101" s="32"/>
    </row>
    <row r="102" spans="4:11">
      <c r="D102" s="32"/>
      <c r="E102" s="32"/>
      <c r="F102" s="32"/>
      <c r="G102" s="32"/>
      <c r="H102" s="32"/>
      <c r="I102" s="32"/>
      <c r="J102" s="32"/>
      <c r="K102" s="32"/>
    </row>
    <row r="103" spans="4:11">
      <c r="D103" s="32"/>
      <c r="E103" s="32"/>
      <c r="F103" s="32"/>
      <c r="G103" s="32"/>
      <c r="H103" s="32"/>
      <c r="I103" s="32"/>
      <c r="J103" s="32"/>
      <c r="K103" s="32"/>
    </row>
    <row r="104" spans="4:11">
      <c r="D104" s="32"/>
      <c r="E104" s="32"/>
      <c r="F104" s="32"/>
      <c r="G104" s="32"/>
      <c r="H104" s="32"/>
      <c r="I104" s="32"/>
      <c r="J104" s="32"/>
      <c r="K104" s="32"/>
    </row>
    <row r="105" spans="4:11">
      <c r="D105" s="32"/>
      <c r="E105" s="32"/>
      <c r="F105" s="32"/>
      <c r="G105" s="32"/>
      <c r="H105" s="32"/>
      <c r="I105" s="32"/>
      <c r="J105" s="32"/>
      <c r="K105" s="32"/>
    </row>
    <row r="106" spans="4:11">
      <c r="D106" s="32"/>
      <c r="E106" s="32"/>
      <c r="F106" s="32"/>
      <c r="G106" s="32"/>
      <c r="H106" s="32"/>
      <c r="I106" s="32"/>
      <c r="J106" s="32"/>
      <c r="K106" s="32"/>
    </row>
  </sheetData>
  <sheetProtection selectLockedCells="1" selectUnlockedCells="1"/>
  <mergeCells count="10">
    <mergeCell ref="A10:E10"/>
    <mergeCell ref="A12:E12"/>
    <mergeCell ref="R16:V16"/>
    <mergeCell ref="X16:AA16"/>
    <mergeCell ref="A17:C17"/>
    <mergeCell ref="N17:O17"/>
    <mergeCell ref="A13:E13"/>
    <mergeCell ref="A14:E14"/>
    <mergeCell ref="K16:P16"/>
    <mergeCell ref="D16:D18"/>
  </mergeCells>
  <printOptions horizontalCentered="1"/>
  <pageMargins left="0.30972222222222223" right="0.2" top="0.84027777777777779" bottom="0.65972222222222221" header="0.51180555555555551" footer="0.51180555555555551"/>
  <pageSetup paperSize="5" scale="92" firstPageNumber="0" orientation="portrait" r:id="rId1"/>
  <headerFooter alignWithMargins="0">
    <oddFooter>&amp;C“Las Islas Malvinas, Georgias y Sandwich del Sur son y serán Argentinas”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9:J66"/>
  <sheetViews>
    <sheetView view="pageBreakPreview" topLeftCell="D1" zoomScale="60" zoomScalePageLayoutView="70" workbookViewId="0">
      <selection activeCell="F29" sqref="F29"/>
    </sheetView>
  </sheetViews>
  <sheetFormatPr baseColWidth="10" defaultColWidth="12.5703125" defaultRowHeight="15.75"/>
  <cols>
    <col min="1" max="1" width="51.42578125" style="2" customWidth="1"/>
    <col min="2" max="2" width="6.42578125" style="2" customWidth="1"/>
    <col min="3" max="3" width="22.5703125" style="2" customWidth="1"/>
    <col min="4" max="4" width="21.5703125" style="2" customWidth="1"/>
    <col min="5" max="7" width="21.28515625" style="2" customWidth="1"/>
    <col min="8" max="9" width="21.85546875" style="2" customWidth="1"/>
    <col min="10" max="10" width="28.140625" style="2" customWidth="1"/>
    <col min="11" max="11" width="12.5703125" style="2"/>
    <col min="12" max="12" width="14.42578125" style="2" customWidth="1"/>
    <col min="13" max="16384" width="12.5703125" style="2"/>
  </cols>
  <sheetData>
    <row r="9" spans="1:10">
      <c r="A9" s="39"/>
      <c r="F9" s="329"/>
      <c r="G9" s="329"/>
      <c r="H9" s="329"/>
      <c r="I9" s="329"/>
      <c r="J9" s="329"/>
    </row>
    <row r="10" spans="1:10">
      <c r="A10" s="332" t="s">
        <v>347</v>
      </c>
      <c r="B10" s="332"/>
      <c r="C10" s="332"/>
      <c r="D10" s="332"/>
      <c r="E10" s="332"/>
      <c r="F10" s="332"/>
      <c r="G10" s="332"/>
      <c r="H10" s="332"/>
      <c r="I10" s="332"/>
      <c r="J10" s="332"/>
    </row>
    <row r="11" spans="1:10">
      <c r="A11" s="233"/>
      <c r="B11" s="233"/>
      <c r="C11" s="233"/>
      <c r="D11" s="233"/>
      <c r="E11" s="233"/>
      <c r="F11" s="233"/>
      <c r="G11" s="233"/>
      <c r="H11" s="233"/>
      <c r="I11" s="233"/>
      <c r="J11" s="233"/>
    </row>
    <row r="12" spans="1:10">
      <c r="A12" s="331" t="s">
        <v>268</v>
      </c>
      <c r="B12" s="331"/>
      <c r="C12" s="331"/>
      <c r="D12" s="331"/>
      <c r="E12" s="331"/>
      <c r="F12" s="331"/>
      <c r="G12" s="331"/>
      <c r="H12" s="331"/>
      <c r="I12" s="331"/>
      <c r="J12" s="331"/>
    </row>
    <row r="13" spans="1:10">
      <c r="A13" s="330" t="s">
        <v>322</v>
      </c>
      <c r="B13" s="330"/>
      <c r="C13" s="330"/>
      <c r="D13" s="330"/>
      <c r="E13" s="330"/>
      <c r="F13" s="330"/>
      <c r="G13" s="330"/>
      <c r="H13" s="330"/>
      <c r="I13" s="330"/>
      <c r="J13" s="330"/>
    </row>
    <row r="14" spans="1:10">
      <c r="A14" s="331" t="s">
        <v>351</v>
      </c>
      <c r="B14" s="331"/>
      <c r="C14" s="331"/>
      <c r="D14" s="331"/>
      <c r="E14" s="331"/>
      <c r="F14" s="331"/>
      <c r="G14" s="331"/>
      <c r="H14" s="331"/>
      <c r="I14" s="331"/>
      <c r="J14" s="331"/>
    </row>
    <row r="15" spans="1:10" ht="16.5" thickBot="1">
      <c r="A15" s="27" t="s">
        <v>47</v>
      </c>
      <c r="B15" s="27"/>
      <c r="C15" s="27"/>
      <c r="D15" s="27"/>
      <c r="E15" s="27"/>
      <c r="F15" s="27"/>
      <c r="G15" s="27"/>
      <c r="H15" s="27"/>
      <c r="I15" s="27"/>
      <c r="J15" s="42"/>
    </row>
    <row r="16" spans="1:10">
      <c r="A16" s="43"/>
      <c r="B16" s="44"/>
      <c r="C16" s="45"/>
      <c r="D16" s="46"/>
      <c r="E16" s="47"/>
      <c r="F16" s="47"/>
      <c r="G16" s="46"/>
      <c r="H16" s="47"/>
      <c r="I16" s="44"/>
      <c r="J16" s="48"/>
    </row>
    <row r="17" spans="1:10">
      <c r="A17" s="49" t="s">
        <v>48</v>
      </c>
      <c r="B17" s="50"/>
      <c r="C17" s="51" t="s">
        <v>49</v>
      </c>
      <c r="D17" s="52"/>
      <c r="E17" s="53" t="s">
        <v>50</v>
      </c>
      <c r="F17" s="54"/>
      <c r="G17" s="55"/>
      <c r="H17" s="53" t="s">
        <v>51</v>
      </c>
      <c r="I17" s="56"/>
      <c r="J17" s="57" t="s">
        <v>52</v>
      </c>
    </row>
    <row r="18" spans="1:10">
      <c r="A18" s="58"/>
      <c r="B18" s="59"/>
      <c r="C18" s="51" t="s">
        <v>53</v>
      </c>
      <c r="D18" s="60" t="s">
        <v>54</v>
      </c>
      <c r="E18" s="61" t="s">
        <v>55</v>
      </c>
      <c r="F18" s="61" t="s">
        <v>56</v>
      </c>
      <c r="G18" s="60" t="s">
        <v>54</v>
      </c>
      <c r="H18" s="61" t="s">
        <v>55</v>
      </c>
      <c r="I18" s="59" t="s">
        <v>56</v>
      </c>
      <c r="J18" s="57" t="s">
        <v>57</v>
      </c>
    </row>
    <row r="19" spans="1:10" ht="16.5" thickBot="1">
      <c r="A19" s="62"/>
      <c r="B19" s="63"/>
      <c r="C19" s="64">
        <v>42736</v>
      </c>
      <c r="D19" s="65"/>
      <c r="E19" s="66"/>
      <c r="F19" s="66"/>
      <c r="G19" s="60"/>
      <c r="H19" s="61"/>
      <c r="I19" s="59"/>
      <c r="J19" s="67">
        <v>42916</v>
      </c>
    </row>
    <row r="20" spans="1:10">
      <c r="A20" s="46"/>
      <c r="B20" s="47"/>
      <c r="C20" s="68"/>
      <c r="D20" s="69"/>
      <c r="E20" s="69"/>
      <c r="F20" s="69"/>
      <c r="G20" s="70"/>
      <c r="H20" s="71"/>
      <c r="I20" s="72"/>
      <c r="J20" s="73"/>
    </row>
    <row r="21" spans="1:10">
      <c r="A21" s="74" t="s">
        <v>58</v>
      </c>
      <c r="B21" s="27"/>
      <c r="C21" s="75">
        <v>0</v>
      </c>
      <c r="D21" s="79">
        <v>0</v>
      </c>
      <c r="E21" s="78">
        <v>0</v>
      </c>
      <c r="F21" s="78">
        <v>0</v>
      </c>
      <c r="G21" s="79">
        <v>0</v>
      </c>
      <c r="H21" s="78">
        <v>0</v>
      </c>
      <c r="I21" s="80">
        <v>0</v>
      </c>
      <c r="J21" s="81">
        <v>0</v>
      </c>
    </row>
    <row r="22" spans="1:10">
      <c r="A22" s="74"/>
      <c r="B22" s="27"/>
      <c r="C22" s="75"/>
      <c r="D22" s="79"/>
      <c r="E22" s="78"/>
      <c r="F22" s="78"/>
      <c r="G22" s="226"/>
      <c r="H22" s="78"/>
      <c r="I22" s="80"/>
      <c r="J22" s="81"/>
    </row>
    <row r="23" spans="1:10">
      <c r="A23" s="74" t="s">
        <v>59</v>
      </c>
      <c r="B23" s="27"/>
      <c r="C23" s="75"/>
      <c r="D23" s="79">
        <v>0</v>
      </c>
      <c r="E23" s="78">
        <f>SUM(E25:E27)</f>
        <v>0</v>
      </c>
      <c r="F23" s="78">
        <f>SUM(F25:F27)</f>
        <v>0</v>
      </c>
      <c r="G23" s="79">
        <f>SUM(G25:G27)</f>
        <v>0</v>
      </c>
      <c r="H23" s="78">
        <f>SUM(H25:H27)</f>
        <v>0</v>
      </c>
      <c r="I23" s="80">
        <f>SUM(I25:I27)</f>
        <v>0</v>
      </c>
      <c r="J23" s="81">
        <f>C23+F23-I23</f>
        <v>0</v>
      </c>
    </row>
    <row r="24" spans="1:10">
      <c r="A24" s="76" t="s">
        <v>60</v>
      </c>
      <c r="B24" s="27"/>
      <c r="C24" s="77">
        <v>0</v>
      </c>
      <c r="D24" s="79">
        <f>SUM(D25:D27)</f>
        <v>0</v>
      </c>
      <c r="E24" s="78">
        <f>SUM(E25:E27)</f>
        <v>0</v>
      </c>
      <c r="F24" s="78">
        <f>SUM(D24:E24)</f>
        <v>0</v>
      </c>
      <c r="G24" s="79">
        <v>0</v>
      </c>
      <c r="H24" s="78">
        <f>SUM(H25:H27)</f>
        <v>0</v>
      </c>
      <c r="I24" s="80">
        <f>SUM(G24:H24)</f>
        <v>0</v>
      </c>
      <c r="J24" s="81">
        <f>C24+F24-I24</f>
        <v>0</v>
      </c>
    </row>
    <row r="25" spans="1:10">
      <c r="A25" s="82"/>
      <c r="B25" s="83"/>
      <c r="C25" s="84"/>
      <c r="D25" s="227"/>
      <c r="E25" s="228"/>
      <c r="F25" s="78"/>
      <c r="G25" s="227"/>
      <c r="H25" s="228"/>
      <c r="I25" s="229"/>
      <c r="J25" s="230"/>
    </row>
    <row r="26" spans="1:10" hidden="1">
      <c r="A26" s="82"/>
      <c r="B26" s="83"/>
      <c r="C26" s="84"/>
      <c r="D26" s="227"/>
      <c r="E26" s="228"/>
      <c r="F26" s="78"/>
      <c r="G26" s="227"/>
      <c r="H26" s="228"/>
      <c r="I26" s="229"/>
      <c r="J26" s="230"/>
    </row>
    <row r="27" spans="1:10" hidden="1">
      <c r="A27" s="82"/>
      <c r="B27" s="83"/>
      <c r="C27" s="84"/>
      <c r="D27" s="227"/>
      <c r="E27" s="228"/>
      <c r="F27" s="78"/>
      <c r="G27" s="227"/>
      <c r="H27" s="228"/>
      <c r="I27" s="229"/>
      <c r="J27" s="230"/>
    </row>
    <row r="28" spans="1:10" hidden="1">
      <c r="A28" s="74"/>
      <c r="B28" s="27"/>
      <c r="C28" s="84"/>
      <c r="D28" s="79"/>
      <c r="E28" s="78"/>
      <c r="F28" s="78"/>
      <c r="G28" s="79"/>
      <c r="H28" s="78"/>
      <c r="I28" s="80"/>
      <c r="J28" s="81"/>
    </row>
    <row r="29" spans="1:10">
      <c r="A29" s="74" t="s">
        <v>61</v>
      </c>
      <c r="B29" s="27"/>
      <c r="C29" s="75">
        <f t="shared" ref="C29" si="0">SUM(C31:C33)</f>
        <v>0</v>
      </c>
      <c r="D29" s="79">
        <f t="shared" ref="D29:I29" si="1">SUM(D31:D33)</f>
        <v>0</v>
      </c>
      <c r="E29" s="78">
        <f t="shared" si="1"/>
        <v>0</v>
      </c>
      <c r="F29" s="78">
        <f t="shared" si="1"/>
        <v>0</v>
      </c>
      <c r="G29" s="79">
        <f t="shared" si="1"/>
        <v>0</v>
      </c>
      <c r="H29" s="78">
        <f t="shared" si="1"/>
        <v>0</v>
      </c>
      <c r="I29" s="80">
        <f t="shared" si="1"/>
        <v>0</v>
      </c>
      <c r="J29" s="81">
        <f>C29+F29-I29</f>
        <v>0</v>
      </c>
    </row>
    <row r="30" spans="1:10">
      <c r="A30" s="76" t="s">
        <v>62</v>
      </c>
      <c r="B30" s="27"/>
      <c r="C30" s="75">
        <f t="shared" ref="C30" si="2">SUM(C31:C33)</f>
        <v>0</v>
      </c>
      <c r="D30" s="79">
        <f t="shared" ref="D30:I30" si="3">SUM(D31:D33)</f>
        <v>0</v>
      </c>
      <c r="E30" s="78">
        <f t="shared" si="3"/>
        <v>0</v>
      </c>
      <c r="F30" s="78">
        <f t="shared" si="3"/>
        <v>0</v>
      </c>
      <c r="G30" s="79">
        <f t="shared" si="3"/>
        <v>0</v>
      </c>
      <c r="H30" s="78">
        <f t="shared" si="3"/>
        <v>0</v>
      </c>
      <c r="I30" s="80">
        <f t="shared" si="3"/>
        <v>0</v>
      </c>
      <c r="J30" s="81">
        <f>C30+F30-I30</f>
        <v>0</v>
      </c>
    </row>
    <row r="31" spans="1:10" hidden="1">
      <c r="A31" s="82"/>
      <c r="B31" s="83"/>
      <c r="C31" s="84"/>
      <c r="D31" s="227"/>
      <c r="E31" s="228"/>
      <c r="F31" s="228"/>
      <c r="G31" s="227"/>
      <c r="H31" s="228"/>
      <c r="I31" s="229"/>
      <c r="J31" s="230"/>
    </row>
    <row r="32" spans="1:10" hidden="1">
      <c r="A32" s="82"/>
      <c r="B32" s="83"/>
      <c r="C32" s="84"/>
      <c r="D32" s="227"/>
      <c r="E32" s="228"/>
      <c r="F32" s="228"/>
      <c r="G32" s="227"/>
      <c r="H32" s="228"/>
      <c r="I32" s="229"/>
      <c r="J32" s="230"/>
    </row>
    <row r="33" spans="1:10" hidden="1">
      <c r="A33" s="82"/>
      <c r="B33" s="83"/>
      <c r="C33" s="84"/>
      <c r="D33" s="227"/>
      <c r="E33" s="228"/>
      <c r="F33" s="228"/>
      <c r="G33" s="227"/>
      <c r="H33" s="228"/>
      <c r="I33" s="229"/>
      <c r="J33" s="230"/>
    </row>
    <row r="34" spans="1:10" hidden="1">
      <c r="A34" s="76"/>
      <c r="B34" s="27"/>
      <c r="C34" s="84"/>
      <c r="D34" s="79"/>
      <c r="E34" s="78"/>
      <c r="F34" s="78"/>
      <c r="G34" s="79"/>
      <c r="H34" s="78"/>
      <c r="I34" s="80"/>
      <c r="J34" s="81"/>
    </row>
    <row r="35" spans="1:10">
      <c r="A35" s="74" t="s">
        <v>63</v>
      </c>
      <c r="B35" s="40"/>
      <c r="C35" s="75">
        <f t="shared" ref="C35" si="4">SUM(C36)</f>
        <v>0</v>
      </c>
      <c r="D35" s="79">
        <f t="shared" ref="D35:I35" si="5">SUM(D36)</f>
        <v>0</v>
      </c>
      <c r="E35" s="78">
        <f t="shared" si="5"/>
        <v>0</v>
      </c>
      <c r="F35" s="78">
        <f t="shared" si="5"/>
        <v>0</v>
      </c>
      <c r="G35" s="79">
        <f t="shared" si="5"/>
        <v>0</v>
      </c>
      <c r="H35" s="78">
        <f t="shared" si="5"/>
        <v>0</v>
      </c>
      <c r="I35" s="80">
        <f t="shared" si="5"/>
        <v>0</v>
      </c>
      <c r="J35" s="81">
        <f>C35+F35-I35</f>
        <v>0</v>
      </c>
    </row>
    <row r="36" spans="1:10" ht="17.25" hidden="1" customHeight="1">
      <c r="A36" s="76"/>
      <c r="B36" s="27"/>
      <c r="C36" s="84"/>
      <c r="D36" s="79"/>
      <c r="E36" s="78"/>
      <c r="F36" s="78"/>
      <c r="G36" s="79"/>
      <c r="H36" s="78"/>
      <c r="I36" s="80"/>
      <c r="J36" s="81">
        <f>C36+F36-I36</f>
        <v>0</v>
      </c>
    </row>
    <row r="37" spans="1:10">
      <c r="A37" s="74"/>
      <c r="B37" s="27"/>
      <c r="C37" s="84"/>
      <c r="D37" s="79"/>
      <c r="E37" s="78"/>
      <c r="F37" s="78"/>
      <c r="G37" s="79"/>
      <c r="H37" s="78"/>
      <c r="I37" s="80"/>
      <c r="J37" s="81"/>
    </row>
    <row r="38" spans="1:10" s="86" customFormat="1">
      <c r="A38" s="85" t="s">
        <v>64</v>
      </c>
      <c r="C38" s="238">
        <f>SUM(C39,C45,+C49)</f>
        <v>9014333.5899999999</v>
      </c>
      <c r="D38" s="239">
        <f>+D45</f>
        <v>16105859.130000001</v>
      </c>
      <c r="E38" s="240"/>
      <c r="F38" s="241">
        <f>+D38</f>
        <v>16105859.130000001</v>
      </c>
      <c r="G38" s="239">
        <f>+G45</f>
        <v>9014333.5899999999</v>
      </c>
      <c r="H38" s="241">
        <v>0</v>
      </c>
      <c r="I38" s="242">
        <f>+G38</f>
        <v>9014333.5899999999</v>
      </c>
      <c r="J38" s="243">
        <f>+F38</f>
        <v>16105859.130000001</v>
      </c>
    </row>
    <row r="39" spans="1:10" s="86" customFormat="1" hidden="1">
      <c r="A39" s="87" t="s">
        <v>65</v>
      </c>
      <c r="C39" s="244">
        <f>SUM(C40)</f>
        <v>0</v>
      </c>
      <c r="D39" s="245">
        <v>0</v>
      </c>
      <c r="E39" s="240">
        <v>0</v>
      </c>
      <c r="F39" s="240">
        <v>0</v>
      </c>
      <c r="G39" s="245">
        <v>0</v>
      </c>
      <c r="H39" s="240">
        <v>0</v>
      </c>
      <c r="I39" s="246">
        <v>0</v>
      </c>
      <c r="J39" s="247">
        <v>0</v>
      </c>
    </row>
    <row r="40" spans="1:10" s="86" customFormat="1" hidden="1">
      <c r="A40" s="87" t="s">
        <v>66</v>
      </c>
      <c r="C40" s="244">
        <v>0</v>
      </c>
      <c r="D40" s="245"/>
      <c r="E40" s="240"/>
      <c r="F40" s="240">
        <v>0</v>
      </c>
      <c r="G40" s="245">
        <v>0</v>
      </c>
      <c r="H40" s="240"/>
      <c r="I40" s="246">
        <v>0</v>
      </c>
      <c r="J40" s="247">
        <v>0</v>
      </c>
    </row>
    <row r="41" spans="1:10" s="86" customFormat="1" hidden="1">
      <c r="A41" s="87"/>
      <c r="C41" s="244"/>
      <c r="D41" s="245"/>
      <c r="E41" s="240"/>
      <c r="F41" s="240"/>
      <c r="G41" s="245"/>
      <c r="H41" s="240"/>
      <c r="I41" s="246"/>
      <c r="J41" s="247"/>
    </row>
    <row r="42" spans="1:10" hidden="1">
      <c r="A42" s="76"/>
      <c r="B42" s="24"/>
      <c r="C42" s="248"/>
      <c r="D42" s="249"/>
      <c r="E42" s="250"/>
      <c r="F42" s="250"/>
      <c r="G42" s="249"/>
      <c r="H42" s="250"/>
      <c r="I42" s="251"/>
      <c r="J42" s="252"/>
    </row>
    <row r="43" spans="1:10" hidden="1">
      <c r="A43" s="76"/>
      <c r="B43" s="92"/>
      <c r="C43" s="248"/>
      <c r="D43" s="249"/>
      <c r="E43" s="250"/>
      <c r="F43" s="250"/>
      <c r="G43" s="249"/>
      <c r="H43" s="250"/>
      <c r="I43" s="251"/>
      <c r="J43" s="252"/>
    </row>
    <row r="44" spans="1:10">
      <c r="A44" s="82"/>
      <c r="B44" s="93"/>
      <c r="C44" s="253"/>
      <c r="D44" s="254"/>
      <c r="E44" s="255"/>
      <c r="F44" s="255"/>
      <c r="G44" s="254"/>
      <c r="H44" s="255"/>
      <c r="I44" s="251"/>
      <c r="J44" s="256"/>
    </row>
    <row r="45" spans="1:10">
      <c r="A45" s="76" t="s">
        <v>67</v>
      </c>
      <c r="B45" s="27"/>
      <c r="C45" s="248">
        <f>+C46+C47+C48</f>
        <v>9014333.5899999999</v>
      </c>
      <c r="D45" s="249">
        <f>+D46+D47+D48</f>
        <v>16105859.130000001</v>
      </c>
      <c r="E45" s="250"/>
      <c r="F45" s="250">
        <f>+D45</f>
        <v>16105859.130000001</v>
      </c>
      <c r="G45" s="249">
        <f>+G46+G47+G48</f>
        <v>9014333.5899999999</v>
      </c>
      <c r="H45" s="250">
        <v>0</v>
      </c>
      <c r="I45" s="251">
        <f>+G45</f>
        <v>9014333.5899999999</v>
      </c>
      <c r="J45" s="257">
        <f>+F45</f>
        <v>16105859.130000001</v>
      </c>
    </row>
    <row r="46" spans="1:10">
      <c r="A46" s="76" t="s">
        <v>68</v>
      </c>
      <c r="B46" s="95"/>
      <c r="C46" s="248">
        <v>5842141.21</v>
      </c>
      <c r="D46" s="258">
        <v>10632818.880000001</v>
      </c>
      <c r="E46" s="250"/>
      <c r="F46" s="250">
        <f>+D46</f>
        <v>10632818.880000001</v>
      </c>
      <c r="G46" s="249">
        <f>+C46</f>
        <v>5842141.21</v>
      </c>
      <c r="H46" s="250"/>
      <c r="I46" s="251">
        <f>+G46</f>
        <v>5842141.21</v>
      </c>
      <c r="J46" s="257">
        <f>+F46</f>
        <v>10632818.880000001</v>
      </c>
    </row>
    <row r="47" spans="1:10">
      <c r="A47" s="76" t="s">
        <v>69</v>
      </c>
      <c r="B47" s="27"/>
      <c r="C47" s="248">
        <v>3172192.38</v>
      </c>
      <c r="D47" s="258">
        <v>5473040.25</v>
      </c>
      <c r="E47" s="250"/>
      <c r="F47" s="250">
        <f>+D47</f>
        <v>5473040.25</v>
      </c>
      <c r="G47" s="249">
        <f>+C47</f>
        <v>3172192.38</v>
      </c>
      <c r="H47" s="250"/>
      <c r="I47" s="251">
        <f>+G47</f>
        <v>3172192.38</v>
      </c>
      <c r="J47" s="257">
        <f>+F47</f>
        <v>5473040.25</v>
      </c>
    </row>
    <row r="48" spans="1:10">
      <c r="A48" s="76" t="s">
        <v>36</v>
      </c>
      <c r="B48" s="92"/>
      <c r="C48" s="248">
        <v>0</v>
      </c>
      <c r="D48" s="259">
        <v>0</v>
      </c>
      <c r="E48" s="250">
        <v>0</v>
      </c>
      <c r="F48" s="250">
        <f>+D48</f>
        <v>0</v>
      </c>
      <c r="G48" s="249">
        <f>+C48</f>
        <v>0</v>
      </c>
      <c r="H48" s="250"/>
      <c r="I48" s="251">
        <f>+G48</f>
        <v>0</v>
      </c>
      <c r="J48" s="257">
        <f>+F48</f>
        <v>0</v>
      </c>
    </row>
    <row r="49" spans="1:10">
      <c r="A49" s="76" t="s">
        <v>70</v>
      </c>
      <c r="B49" s="27"/>
      <c r="C49" s="248">
        <v>0</v>
      </c>
      <c r="D49" s="259">
        <v>0</v>
      </c>
      <c r="E49" s="250">
        <v>0</v>
      </c>
      <c r="F49" s="250">
        <v>0</v>
      </c>
      <c r="G49" s="249">
        <f>+C49</f>
        <v>0</v>
      </c>
      <c r="H49" s="250">
        <v>0</v>
      </c>
      <c r="I49" s="251">
        <f>+G49</f>
        <v>0</v>
      </c>
      <c r="J49" s="257">
        <f>+F49</f>
        <v>0</v>
      </c>
    </row>
    <row r="50" spans="1:10">
      <c r="A50" s="76"/>
      <c r="B50" s="27"/>
      <c r="C50" s="88"/>
      <c r="D50" s="89"/>
      <c r="E50" s="42"/>
      <c r="F50" s="42"/>
      <c r="G50" s="89"/>
      <c r="H50" s="42"/>
      <c r="I50" s="90"/>
      <c r="J50" s="91"/>
    </row>
    <row r="51" spans="1:10">
      <c r="A51" s="76"/>
      <c r="B51" s="27"/>
      <c r="C51" s="88"/>
      <c r="D51" s="42"/>
      <c r="E51" s="42"/>
      <c r="F51" s="42"/>
      <c r="G51" s="96"/>
      <c r="H51" s="42"/>
      <c r="I51" s="90"/>
      <c r="J51" s="91"/>
    </row>
    <row r="52" spans="1:10">
      <c r="A52" s="55"/>
      <c r="B52" s="97"/>
      <c r="C52" s="98"/>
      <c r="D52" s="99"/>
      <c r="E52" s="99"/>
      <c r="F52" s="99"/>
      <c r="G52" s="100"/>
      <c r="H52" s="101"/>
      <c r="I52" s="102"/>
      <c r="J52" s="103"/>
    </row>
    <row r="53" spans="1:10">
      <c r="B53" s="27"/>
      <c r="C53" s="42"/>
      <c r="D53" s="104"/>
      <c r="H53" s="41"/>
      <c r="J53" s="105"/>
    </row>
    <row r="54" spans="1:10">
      <c r="A54" s="1"/>
      <c r="B54" s="27"/>
      <c r="C54" s="94"/>
      <c r="D54" s="104"/>
      <c r="E54" s="41"/>
      <c r="F54" s="105"/>
      <c r="J54" s="105"/>
    </row>
    <row r="55" spans="1:10">
      <c r="C55" s="86"/>
      <c r="D55" s="104"/>
      <c r="E55" s="105"/>
      <c r="G55" s="104"/>
      <c r="J55" s="104"/>
    </row>
    <row r="56" spans="1:10">
      <c r="E56" s="105"/>
      <c r="F56" s="41"/>
      <c r="G56" s="41"/>
      <c r="H56" s="106"/>
      <c r="J56" s="105"/>
    </row>
    <row r="57" spans="1:10">
      <c r="C57" s="104"/>
      <c r="D57" s="41"/>
      <c r="E57" s="104"/>
      <c r="G57" s="104"/>
      <c r="I57" s="25"/>
    </row>
    <row r="58" spans="1:10">
      <c r="C58" s="104"/>
      <c r="D58" s="41"/>
      <c r="E58" s="107"/>
      <c r="G58" s="104"/>
      <c r="I58" s="25"/>
    </row>
    <row r="59" spans="1:10">
      <c r="C59" s="105"/>
    </row>
    <row r="62" spans="1:10">
      <c r="E62" s="105"/>
      <c r="F62" s="105"/>
      <c r="G62" s="105"/>
      <c r="H62" s="105"/>
      <c r="I62" s="105"/>
    </row>
    <row r="64" spans="1:10">
      <c r="C64" s="104"/>
    </row>
    <row r="65" spans="3:6">
      <c r="C65" s="104"/>
      <c r="D65" s="105"/>
    </row>
    <row r="66" spans="3:6">
      <c r="E66" s="105"/>
      <c r="F66" s="25"/>
    </row>
  </sheetData>
  <sheetProtection selectLockedCells="1" selectUnlockedCells="1"/>
  <mergeCells count="5">
    <mergeCell ref="F9:J9"/>
    <mergeCell ref="A13:J13"/>
    <mergeCell ref="A12:J12"/>
    <mergeCell ref="A14:J14"/>
    <mergeCell ref="A10:J10"/>
  </mergeCells>
  <printOptions horizontalCentered="1" verticalCentered="1"/>
  <pageMargins left="0.25" right="0.25" top="0.75" bottom="0.75" header="0.3" footer="0.3"/>
  <pageSetup paperSize="9" scale="58" firstPageNumber="0" orientation="landscape" r:id="rId1"/>
  <headerFooter alignWithMargins="0">
    <oddFooter>&amp;C“Las Islas Malvinas, Georgias y Sandwich del Sur son y serán Argentinas”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2:H192"/>
  <sheetViews>
    <sheetView topLeftCell="A35" workbookViewId="0">
      <selection activeCell="A17" sqref="A17"/>
    </sheetView>
  </sheetViews>
  <sheetFormatPr baseColWidth="10" defaultRowHeight="12.75"/>
  <cols>
    <col min="1" max="1" width="2" style="108" customWidth="1"/>
    <col min="2" max="2" width="2.85546875" style="108" customWidth="1"/>
    <col min="3" max="3" width="62.42578125" style="108" customWidth="1"/>
    <col min="4" max="4" width="24.28515625" style="108" customWidth="1"/>
    <col min="5" max="5" width="13.28515625" style="108" customWidth="1"/>
    <col min="6" max="6" width="13.140625" style="108" customWidth="1"/>
    <col min="7" max="7" width="13.5703125" style="108" customWidth="1"/>
    <col min="8" max="16384" width="11.42578125" style="108"/>
  </cols>
  <sheetData>
    <row r="2" spans="1:5">
      <c r="C2" s="333"/>
      <c r="D2" s="333"/>
    </row>
    <row r="3" spans="1:5">
      <c r="C3" s="185"/>
      <c r="D3" s="185"/>
    </row>
    <row r="4" spans="1:5">
      <c r="C4" s="185"/>
      <c r="D4" s="185"/>
    </row>
    <row r="5" spans="1:5">
      <c r="C5" s="333"/>
      <c r="D5" s="333"/>
    </row>
    <row r="6" spans="1:5">
      <c r="C6" s="185"/>
      <c r="D6" s="185"/>
    </row>
    <row r="7" spans="1:5">
      <c r="C7" s="185"/>
      <c r="D7" s="185"/>
    </row>
    <row r="8" spans="1:5">
      <c r="C8" s="185"/>
      <c r="D8" s="185"/>
    </row>
    <row r="9" spans="1:5">
      <c r="C9" s="185"/>
      <c r="D9" s="185"/>
    </row>
    <row r="10" spans="1:5">
      <c r="C10" s="185"/>
      <c r="D10" s="185"/>
    </row>
    <row r="11" spans="1:5">
      <c r="C11" s="185"/>
      <c r="D11" s="185"/>
    </row>
    <row r="12" spans="1:5">
      <c r="A12" s="335" t="s">
        <v>347</v>
      </c>
      <c r="B12" s="335"/>
      <c r="C12" s="335"/>
      <c r="D12" s="335"/>
    </row>
    <row r="13" spans="1:5" s="109" customFormat="1" ht="15" customHeight="1">
      <c r="A13" s="2"/>
      <c r="B13" s="186"/>
      <c r="C13" s="186"/>
      <c r="D13" s="186"/>
      <c r="E13" s="186"/>
    </row>
    <row r="14" spans="1:5" s="109" customFormat="1" ht="15.75">
      <c r="A14" s="319" t="s">
        <v>268</v>
      </c>
      <c r="B14" s="319"/>
      <c r="C14" s="319"/>
      <c r="D14" s="319"/>
      <c r="E14" s="186"/>
    </row>
    <row r="15" spans="1:5" s="109" customFormat="1" ht="15.75">
      <c r="A15" s="319" t="s">
        <v>269</v>
      </c>
      <c r="B15" s="319"/>
      <c r="C15" s="319"/>
      <c r="D15" s="319"/>
      <c r="E15" s="186"/>
    </row>
    <row r="16" spans="1:5" s="109" customFormat="1" ht="15.75">
      <c r="A16" s="324" t="s">
        <v>351</v>
      </c>
      <c r="B16" s="324"/>
      <c r="C16" s="324"/>
      <c r="D16" s="324"/>
      <c r="E16" s="188"/>
    </row>
    <row r="17" spans="1:4" ht="15.75">
      <c r="A17" s="2"/>
      <c r="B17" s="214" t="s">
        <v>273</v>
      </c>
      <c r="C17" s="215"/>
      <c r="D17" s="216">
        <f>+D55</f>
        <v>280992.20999999996</v>
      </c>
    </row>
    <row r="18" spans="1:4">
      <c r="A18" s="110"/>
      <c r="B18" s="111"/>
      <c r="C18" s="111"/>
      <c r="D18" s="112"/>
    </row>
    <row r="19" spans="1:4">
      <c r="A19" s="113"/>
      <c r="B19" s="114" t="s">
        <v>71</v>
      </c>
      <c r="C19" s="115"/>
      <c r="D19" s="206">
        <f>D20+D28</f>
        <v>0</v>
      </c>
    </row>
    <row r="20" spans="1:4">
      <c r="A20" s="116"/>
      <c r="B20" s="117"/>
      <c r="C20" s="118" t="s">
        <v>72</v>
      </c>
      <c r="D20" s="207">
        <f>SUM(D21:D27)</f>
        <v>0</v>
      </c>
    </row>
    <row r="21" spans="1:4">
      <c r="A21" s="116"/>
      <c r="B21" s="119"/>
      <c r="C21" s="120" t="s">
        <v>73</v>
      </c>
      <c r="D21" s="208">
        <v>0</v>
      </c>
    </row>
    <row r="22" spans="1:4">
      <c r="A22" s="116"/>
      <c r="B22" s="119"/>
      <c r="C22" s="120" t="s">
        <v>74</v>
      </c>
      <c r="D22" s="208">
        <v>0</v>
      </c>
    </row>
    <row r="23" spans="1:4">
      <c r="A23" s="116"/>
      <c r="B23" s="119"/>
      <c r="C23" s="120" t="s">
        <v>75</v>
      </c>
      <c r="D23" s="208">
        <v>0</v>
      </c>
    </row>
    <row r="24" spans="1:4">
      <c r="A24" s="116"/>
      <c r="B24" s="119"/>
      <c r="C24" s="120" t="s">
        <v>76</v>
      </c>
      <c r="D24" s="208">
        <v>0</v>
      </c>
    </row>
    <row r="25" spans="1:4">
      <c r="A25" s="116"/>
      <c r="B25" s="119"/>
      <c r="C25" s="120" t="s">
        <v>77</v>
      </c>
      <c r="D25" s="208">
        <v>0</v>
      </c>
    </row>
    <row r="26" spans="1:4">
      <c r="A26" s="116"/>
      <c r="B26" s="119"/>
      <c r="C26" s="120" t="s">
        <v>78</v>
      </c>
      <c r="D26" s="208">
        <v>0</v>
      </c>
    </row>
    <row r="27" spans="1:4">
      <c r="A27" s="116"/>
      <c r="B27" s="119"/>
      <c r="C27" s="120" t="s">
        <v>79</v>
      </c>
      <c r="D27" s="208">
        <v>0</v>
      </c>
    </row>
    <row r="28" spans="1:4">
      <c r="A28" s="116"/>
      <c r="B28" s="122"/>
      <c r="C28" s="123" t="s">
        <v>80</v>
      </c>
      <c r="D28" s="209">
        <f>SUM(D29:D52)</f>
        <v>0</v>
      </c>
    </row>
    <row r="29" spans="1:4">
      <c r="A29" s="116"/>
      <c r="B29" s="119"/>
      <c r="C29" s="120" t="s">
        <v>81</v>
      </c>
      <c r="D29" s="208">
        <v>0</v>
      </c>
    </row>
    <row r="30" spans="1:4">
      <c r="A30" s="116"/>
      <c r="B30" s="119"/>
      <c r="C30" s="120" t="s">
        <v>82</v>
      </c>
      <c r="D30" s="208">
        <v>0</v>
      </c>
    </row>
    <row r="31" spans="1:4">
      <c r="A31" s="116"/>
      <c r="B31" s="119"/>
      <c r="C31" s="120" t="s">
        <v>83</v>
      </c>
      <c r="D31" s="208">
        <v>0</v>
      </c>
    </row>
    <row r="32" spans="1:4">
      <c r="A32" s="116"/>
      <c r="B32" s="119"/>
      <c r="C32" s="120" t="s">
        <v>84</v>
      </c>
      <c r="D32" s="208">
        <v>0</v>
      </c>
    </row>
    <row r="33" spans="1:4">
      <c r="A33" s="116"/>
      <c r="B33" s="119"/>
      <c r="C33" s="120" t="s">
        <v>85</v>
      </c>
      <c r="D33" s="208">
        <v>0</v>
      </c>
    </row>
    <row r="34" spans="1:4">
      <c r="A34" s="116"/>
      <c r="B34" s="119"/>
      <c r="C34" s="120" t="s">
        <v>86</v>
      </c>
      <c r="D34" s="208">
        <v>0</v>
      </c>
    </row>
    <row r="35" spans="1:4">
      <c r="A35" s="116"/>
      <c r="B35" s="119"/>
      <c r="C35" s="120" t="s">
        <v>87</v>
      </c>
      <c r="D35" s="208">
        <v>0</v>
      </c>
    </row>
    <row r="36" spans="1:4">
      <c r="A36" s="116"/>
      <c r="B36" s="119"/>
      <c r="C36" s="120" t="s">
        <v>88</v>
      </c>
      <c r="D36" s="208">
        <v>0</v>
      </c>
    </row>
    <row r="37" spans="1:4">
      <c r="A37" s="116"/>
      <c r="B37" s="119"/>
      <c r="C37" s="120" t="s">
        <v>89</v>
      </c>
      <c r="D37" s="208">
        <v>0</v>
      </c>
    </row>
    <row r="38" spans="1:4">
      <c r="A38" s="116"/>
      <c r="B38" s="119"/>
      <c r="C38" s="120" t="s">
        <v>90</v>
      </c>
      <c r="D38" s="208">
        <v>0</v>
      </c>
    </row>
    <row r="39" spans="1:4">
      <c r="A39" s="116"/>
      <c r="B39" s="119"/>
      <c r="C39" s="120" t="s">
        <v>91</v>
      </c>
      <c r="D39" s="208">
        <v>0</v>
      </c>
    </row>
    <row r="40" spans="1:4">
      <c r="A40" s="116"/>
      <c r="B40" s="119"/>
      <c r="C40" s="120" t="s">
        <v>92</v>
      </c>
      <c r="D40" s="208">
        <v>0</v>
      </c>
    </row>
    <row r="41" spans="1:4">
      <c r="A41" s="116"/>
      <c r="B41" s="119"/>
      <c r="C41" s="120" t="s">
        <v>93</v>
      </c>
      <c r="D41" s="208">
        <v>0</v>
      </c>
    </row>
    <row r="42" spans="1:4">
      <c r="A42" s="116"/>
      <c r="B42" s="119"/>
      <c r="C42" s="120" t="s">
        <v>94</v>
      </c>
      <c r="D42" s="208">
        <v>0</v>
      </c>
    </row>
    <row r="43" spans="1:4">
      <c r="A43" s="116"/>
      <c r="B43" s="119"/>
      <c r="C43" s="120" t="s">
        <v>95</v>
      </c>
      <c r="D43" s="208">
        <v>0</v>
      </c>
    </row>
    <row r="44" spans="1:4">
      <c r="A44" s="116"/>
      <c r="B44" s="119"/>
      <c r="C44" s="120" t="s">
        <v>96</v>
      </c>
      <c r="D44" s="208">
        <v>0</v>
      </c>
    </row>
    <row r="45" spans="1:4">
      <c r="A45" s="116"/>
      <c r="B45" s="119"/>
      <c r="C45" s="120" t="s">
        <v>97</v>
      </c>
      <c r="D45" s="208">
        <v>0</v>
      </c>
    </row>
    <row r="46" spans="1:4">
      <c r="A46" s="116"/>
      <c r="B46" s="119"/>
      <c r="C46" s="120" t="s">
        <v>98</v>
      </c>
      <c r="D46" s="208">
        <v>0</v>
      </c>
    </row>
    <row r="47" spans="1:4">
      <c r="A47" s="116"/>
      <c r="B47" s="119"/>
      <c r="C47" s="120" t="s">
        <v>99</v>
      </c>
      <c r="D47" s="208">
        <v>0</v>
      </c>
    </row>
    <row r="48" spans="1:4">
      <c r="A48" s="116"/>
      <c r="B48" s="119"/>
      <c r="C48" s="120" t="s">
        <v>100</v>
      </c>
      <c r="D48" s="208">
        <v>0</v>
      </c>
    </row>
    <row r="49" spans="1:7">
      <c r="A49" s="116"/>
      <c r="B49" s="119"/>
      <c r="C49" s="120" t="s">
        <v>101</v>
      </c>
      <c r="D49" s="208">
        <v>0</v>
      </c>
    </row>
    <row r="50" spans="1:7">
      <c r="A50" s="116"/>
      <c r="B50" s="119"/>
      <c r="C50" s="120" t="s">
        <v>102</v>
      </c>
      <c r="D50" s="208">
        <v>0</v>
      </c>
    </row>
    <row r="51" spans="1:7">
      <c r="A51" s="116"/>
      <c r="B51" s="119"/>
      <c r="C51" s="120" t="s">
        <v>103</v>
      </c>
      <c r="D51" s="208">
        <v>0</v>
      </c>
    </row>
    <row r="52" spans="1:7">
      <c r="A52" s="116"/>
      <c r="B52" s="124"/>
      <c r="C52" s="125" t="s">
        <v>31</v>
      </c>
      <c r="D52" s="210">
        <v>0</v>
      </c>
    </row>
    <row r="53" spans="1:7">
      <c r="A53" s="116"/>
      <c r="B53" s="126" t="s">
        <v>104</v>
      </c>
      <c r="C53" s="127"/>
      <c r="D53" s="211">
        <f>D54</f>
        <v>0</v>
      </c>
    </row>
    <row r="54" spans="1:7">
      <c r="A54" s="116"/>
      <c r="B54" s="129"/>
      <c r="C54" s="130" t="s">
        <v>105</v>
      </c>
      <c r="D54" s="210">
        <v>0</v>
      </c>
    </row>
    <row r="55" spans="1:7">
      <c r="A55" s="116"/>
      <c r="B55" s="126" t="s">
        <v>106</v>
      </c>
      <c r="C55" s="291"/>
      <c r="D55" s="292">
        <f>+D56+D65+D66</f>
        <v>280992.20999999996</v>
      </c>
      <c r="F55" s="237"/>
    </row>
    <row r="56" spans="1:7" ht="15">
      <c r="A56" s="116"/>
      <c r="B56" s="117"/>
      <c r="C56" s="295" t="s">
        <v>350</v>
      </c>
      <c r="D56" s="296">
        <v>229793.08</v>
      </c>
      <c r="F56" s="261"/>
      <c r="G56" s="260"/>
    </row>
    <row r="57" spans="1:7" ht="15" hidden="1">
      <c r="A57" s="116"/>
      <c r="B57" s="119"/>
      <c r="C57" s="297" t="s">
        <v>107</v>
      </c>
      <c r="D57" s="286">
        <v>0</v>
      </c>
      <c r="F57" s="262"/>
      <c r="G57" s="260"/>
    </row>
    <row r="58" spans="1:7" ht="15" hidden="1">
      <c r="A58" s="116"/>
      <c r="B58" s="119"/>
      <c r="C58" s="297" t="s">
        <v>108</v>
      </c>
      <c r="D58" s="286">
        <v>0</v>
      </c>
      <c r="F58" s="262"/>
      <c r="G58" s="260"/>
    </row>
    <row r="59" spans="1:7" ht="15" hidden="1">
      <c r="A59" s="116"/>
      <c r="B59" s="119"/>
      <c r="C59" s="297" t="s">
        <v>109</v>
      </c>
      <c r="D59" s="286">
        <v>0</v>
      </c>
      <c r="F59" s="262"/>
      <c r="G59" s="260"/>
    </row>
    <row r="60" spans="1:7" ht="15" hidden="1">
      <c r="A60" s="116"/>
      <c r="B60" s="119"/>
      <c r="C60" s="297" t="s">
        <v>110</v>
      </c>
      <c r="D60" s="286">
        <v>0</v>
      </c>
      <c r="F60" s="262"/>
      <c r="G60" s="260"/>
    </row>
    <row r="61" spans="1:7" ht="15" hidden="1">
      <c r="A61" s="116"/>
      <c r="B61" s="119"/>
      <c r="C61" s="297" t="s">
        <v>111</v>
      </c>
      <c r="D61" s="286">
        <v>0</v>
      </c>
      <c r="F61" s="262"/>
      <c r="G61" s="260"/>
    </row>
    <row r="62" spans="1:7" ht="15" hidden="1">
      <c r="A62" s="116"/>
      <c r="B62" s="119"/>
      <c r="C62" s="297" t="s">
        <v>112</v>
      </c>
      <c r="D62" s="286">
        <v>0</v>
      </c>
      <c r="F62" s="262"/>
      <c r="G62" s="260"/>
    </row>
    <row r="63" spans="1:7" ht="15" hidden="1">
      <c r="A63" s="116"/>
      <c r="B63" s="119"/>
      <c r="C63" s="297" t="s">
        <v>113</v>
      </c>
      <c r="D63" s="286">
        <v>0</v>
      </c>
      <c r="F63" s="262"/>
      <c r="G63" s="260"/>
    </row>
    <row r="64" spans="1:7" ht="15" hidden="1">
      <c r="A64" s="116"/>
      <c r="B64" s="119"/>
      <c r="C64" s="297" t="s">
        <v>114</v>
      </c>
      <c r="D64" s="286">
        <v>0</v>
      </c>
      <c r="F64" s="262"/>
      <c r="G64" s="260"/>
    </row>
    <row r="65" spans="1:7" ht="15">
      <c r="A65" s="116"/>
      <c r="B65" s="137"/>
      <c r="C65" s="295" t="s">
        <v>349</v>
      </c>
      <c r="D65" s="296">
        <v>29575.75</v>
      </c>
      <c r="F65" s="262"/>
      <c r="G65" s="260"/>
    </row>
    <row r="66" spans="1:7" ht="15">
      <c r="A66" s="116"/>
      <c r="B66" s="131"/>
      <c r="C66" s="295" t="s">
        <v>115</v>
      </c>
      <c r="D66" s="296">
        <v>21623.38</v>
      </c>
      <c r="F66" s="261"/>
      <c r="G66" s="260"/>
    </row>
    <row r="67" spans="1:7">
      <c r="A67" s="116"/>
      <c r="B67" s="126" t="s">
        <v>116</v>
      </c>
      <c r="C67" s="293"/>
      <c r="D67" s="294">
        <f>D68+D74+D75</f>
        <v>0</v>
      </c>
      <c r="F67" s="237"/>
    </row>
    <row r="68" spans="1:7">
      <c r="A68" s="116"/>
      <c r="B68" s="117"/>
      <c r="C68" s="118" t="s">
        <v>117</v>
      </c>
      <c r="D68" s="207">
        <f>SUM(D69:D73)</f>
        <v>0</v>
      </c>
      <c r="F68" s="263"/>
    </row>
    <row r="69" spans="1:7">
      <c r="A69" s="116"/>
      <c r="B69" s="119"/>
      <c r="C69" s="120" t="s">
        <v>118</v>
      </c>
      <c r="D69" s="208">
        <v>0</v>
      </c>
    </row>
    <row r="70" spans="1:7">
      <c r="A70" s="116"/>
      <c r="B70" s="119"/>
      <c r="C70" s="120" t="s">
        <v>119</v>
      </c>
      <c r="D70" s="208">
        <v>0</v>
      </c>
    </row>
    <row r="71" spans="1:7">
      <c r="A71" s="116"/>
      <c r="B71" s="119"/>
      <c r="C71" s="120" t="s">
        <v>120</v>
      </c>
      <c r="D71" s="208">
        <v>0</v>
      </c>
    </row>
    <row r="72" spans="1:7">
      <c r="A72" s="116"/>
      <c r="B72" s="119"/>
      <c r="C72" s="120" t="s">
        <v>121</v>
      </c>
      <c r="D72" s="208">
        <v>0</v>
      </c>
    </row>
    <row r="73" spans="1:7">
      <c r="A73" s="116"/>
      <c r="B73" s="119"/>
      <c r="C73" s="120" t="s">
        <v>31</v>
      </c>
      <c r="D73" s="208">
        <v>0</v>
      </c>
    </row>
    <row r="74" spans="1:7">
      <c r="A74" s="116"/>
      <c r="B74" s="122"/>
      <c r="C74" s="123" t="s">
        <v>122</v>
      </c>
      <c r="D74" s="209">
        <v>0</v>
      </c>
    </row>
    <row r="75" spans="1:7">
      <c r="A75" s="116"/>
      <c r="B75" s="131"/>
      <c r="C75" s="132" t="s">
        <v>123</v>
      </c>
      <c r="D75" s="212">
        <v>0</v>
      </c>
      <c r="F75" s="133"/>
    </row>
    <row r="76" spans="1:7">
      <c r="A76" s="116"/>
      <c r="B76" s="126" t="s">
        <v>124</v>
      </c>
      <c r="C76" s="127"/>
      <c r="D76" s="264">
        <f>SUM(D77:D81)</f>
        <v>0</v>
      </c>
      <c r="E76" s="280"/>
      <c r="F76" s="280"/>
      <c r="G76" s="280"/>
    </row>
    <row r="77" spans="1:7" hidden="1">
      <c r="A77" s="116"/>
      <c r="B77" s="134"/>
      <c r="C77" s="130" t="s">
        <v>125</v>
      </c>
      <c r="D77" s="265">
        <v>0</v>
      </c>
      <c r="E77" s="280"/>
      <c r="F77" s="280"/>
      <c r="G77" s="280"/>
    </row>
    <row r="78" spans="1:7" hidden="1">
      <c r="A78" s="116"/>
      <c r="B78" s="135"/>
      <c r="C78" s="120" t="s">
        <v>126</v>
      </c>
      <c r="D78" s="266">
        <v>0</v>
      </c>
      <c r="E78" s="280"/>
      <c r="F78" s="280"/>
      <c r="G78" s="280"/>
    </row>
    <row r="79" spans="1:7" hidden="1">
      <c r="A79" s="116"/>
      <c r="B79" s="135"/>
      <c r="C79" s="136" t="s">
        <v>127</v>
      </c>
      <c r="D79" s="267">
        <v>0</v>
      </c>
      <c r="E79" s="280"/>
      <c r="F79" s="280"/>
      <c r="G79" s="280"/>
    </row>
    <row r="80" spans="1:7" hidden="1">
      <c r="A80" s="116"/>
      <c r="B80" s="137"/>
      <c r="C80" s="138" t="s">
        <v>128</v>
      </c>
      <c r="D80" s="268">
        <v>0</v>
      </c>
      <c r="E80" s="280"/>
      <c r="F80" s="280"/>
      <c r="G80" s="280"/>
    </row>
    <row r="81" spans="1:7" hidden="1">
      <c r="A81" s="116"/>
      <c r="B81" s="140"/>
      <c r="C81" s="141" t="s">
        <v>129</v>
      </c>
      <c r="D81" s="269">
        <v>0</v>
      </c>
      <c r="E81" s="280"/>
      <c r="F81" s="280"/>
      <c r="G81" s="280"/>
    </row>
    <row r="82" spans="1:7" hidden="1">
      <c r="A82" s="116"/>
      <c r="B82" s="126" t="s">
        <v>130</v>
      </c>
      <c r="C82" s="127"/>
      <c r="D82" s="264">
        <f>D83+D87+D101</f>
        <v>0</v>
      </c>
      <c r="E82" s="280"/>
      <c r="F82" s="280"/>
      <c r="G82" s="280"/>
    </row>
    <row r="83" spans="1:7" hidden="1">
      <c r="A83" s="116"/>
      <c r="B83" s="117"/>
      <c r="C83" s="118" t="s">
        <v>131</v>
      </c>
      <c r="D83" s="270">
        <f>SUM(D84:D86)</f>
        <v>0</v>
      </c>
      <c r="E83" s="280"/>
      <c r="F83" s="280"/>
      <c r="G83" s="280"/>
    </row>
    <row r="84" spans="1:7" hidden="1">
      <c r="A84" s="116"/>
      <c r="B84" s="119"/>
      <c r="C84" s="120" t="s">
        <v>132</v>
      </c>
      <c r="D84" s="266">
        <v>0</v>
      </c>
      <c r="E84" s="280"/>
      <c r="F84" s="280"/>
      <c r="G84" s="280"/>
    </row>
    <row r="85" spans="1:7" hidden="1">
      <c r="A85" s="116"/>
      <c r="B85" s="119"/>
      <c r="C85" s="120" t="s">
        <v>133</v>
      </c>
      <c r="D85" s="266">
        <v>0</v>
      </c>
      <c r="E85" s="280"/>
      <c r="F85" s="280"/>
      <c r="G85" s="280"/>
    </row>
    <row r="86" spans="1:7" hidden="1">
      <c r="A86" s="116"/>
      <c r="B86" s="119"/>
      <c r="C86" s="120" t="s">
        <v>134</v>
      </c>
      <c r="D86" s="266">
        <v>0</v>
      </c>
      <c r="E86" s="280"/>
      <c r="F86" s="280"/>
      <c r="G86" s="280"/>
    </row>
    <row r="87" spans="1:7" hidden="1">
      <c r="A87" s="116"/>
      <c r="B87" s="122"/>
      <c r="C87" s="123" t="s">
        <v>135</v>
      </c>
      <c r="D87" s="271">
        <f>D88+D94+D100</f>
        <v>0</v>
      </c>
      <c r="E87" s="280"/>
      <c r="F87" s="280"/>
      <c r="G87" s="280"/>
    </row>
    <row r="88" spans="1:7" hidden="1">
      <c r="A88" s="116"/>
      <c r="B88" s="122" t="s">
        <v>136</v>
      </c>
      <c r="C88" s="143" t="s">
        <v>137</v>
      </c>
      <c r="D88" s="271">
        <f>SUM(D89:D93)</f>
        <v>0</v>
      </c>
      <c r="E88" s="280"/>
      <c r="F88" s="280"/>
      <c r="G88" s="280"/>
    </row>
    <row r="89" spans="1:7" hidden="1">
      <c r="A89" s="116"/>
      <c r="B89" s="119"/>
      <c r="C89" s="120" t="s">
        <v>138</v>
      </c>
      <c r="D89" s="266">
        <v>0</v>
      </c>
      <c r="E89" s="280"/>
      <c r="F89" s="280"/>
      <c r="G89" s="280"/>
    </row>
    <row r="90" spans="1:7" hidden="1">
      <c r="A90" s="116"/>
      <c r="B90" s="119"/>
      <c r="C90" s="120" t="s">
        <v>139</v>
      </c>
      <c r="D90" s="266">
        <v>0</v>
      </c>
      <c r="E90" s="280"/>
      <c r="F90" s="280"/>
      <c r="G90" s="280"/>
    </row>
    <row r="91" spans="1:7" hidden="1">
      <c r="A91" s="116"/>
      <c r="B91" s="119"/>
      <c r="C91" s="120" t="s">
        <v>140</v>
      </c>
      <c r="D91" s="266">
        <v>0</v>
      </c>
      <c r="E91" s="280"/>
      <c r="F91" s="280"/>
      <c r="G91" s="280"/>
    </row>
    <row r="92" spans="1:7" hidden="1">
      <c r="A92" s="116"/>
      <c r="B92" s="119"/>
      <c r="C92" s="120" t="s">
        <v>141</v>
      </c>
      <c r="D92" s="266">
        <v>0</v>
      </c>
      <c r="E92" s="280"/>
      <c r="F92" s="280"/>
      <c r="G92" s="280"/>
    </row>
    <row r="93" spans="1:7" hidden="1">
      <c r="A93" s="116"/>
      <c r="B93" s="119"/>
      <c r="C93" s="120" t="s">
        <v>142</v>
      </c>
      <c r="D93" s="266">
        <v>0</v>
      </c>
      <c r="E93" s="280"/>
      <c r="F93" s="280"/>
      <c r="G93" s="280"/>
    </row>
    <row r="94" spans="1:7" hidden="1">
      <c r="A94" s="116"/>
      <c r="B94" s="122" t="s">
        <v>136</v>
      </c>
      <c r="C94" s="143" t="s">
        <v>143</v>
      </c>
      <c r="D94" s="271">
        <f>SUM(D95:D99)</f>
        <v>0</v>
      </c>
      <c r="E94" s="280"/>
      <c r="F94" s="280"/>
      <c r="G94" s="280"/>
    </row>
    <row r="95" spans="1:7" hidden="1">
      <c r="A95" s="116"/>
      <c r="B95" s="119"/>
      <c r="C95" s="120" t="s">
        <v>144</v>
      </c>
      <c r="D95" s="268">
        <v>0</v>
      </c>
      <c r="E95" s="280"/>
      <c r="F95" s="280"/>
      <c r="G95" s="280"/>
    </row>
    <row r="96" spans="1:7" hidden="1">
      <c r="A96" s="116"/>
      <c r="B96" s="119"/>
      <c r="C96" s="120" t="s">
        <v>145</v>
      </c>
      <c r="D96" s="268">
        <v>0</v>
      </c>
      <c r="E96" s="280"/>
      <c r="F96" s="280"/>
      <c r="G96" s="280"/>
    </row>
    <row r="97" spans="1:7" hidden="1">
      <c r="A97" s="116"/>
      <c r="B97" s="119"/>
      <c r="C97" s="120" t="s">
        <v>146</v>
      </c>
      <c r="D97" s="268">
        <v>0</v>
      </c>
      <c r="E97" s="280"/>
      <c r="F97" s="280"/>
      <c r="G97" s="280"/>
    </row>
    <row r="98" spans="1:7" hidden="1">
      <c r="A98" s="116"/>
      <c r="B98" s="119"/>
      <c r="C98" s="120" t="s">
        <v>147</v>
      </c>
      <c r="D98" s="268">
        <v>0</v>
      </c>
      <c r="E98" s="280"/>
      <c r="F98" s="280"/>
      <c r="G98" s="280"/>
    </row>
    <row r="99" spans="1:7" hidden="1">
      <c r="A99" s="116"/>
      <c r="B99" s="119"/>
      <c r="C99" s="120" t="s">
        <v>148</v>
      </c>
      <c r="D99" s="268">
        <v>0</v>
      </c>
      <c r="E99" s="280"/>
      <c r="F99" s="280"/>
      <c r="G99" s="280"/>
    </row>
    <row r="100" spans="1:7" hidden="1">
      <c r="A100" s="116"/>
      <c r="B100" s="144" t="s">
        <v>136</v>
      </c>
      <c r="C100" s="143" t="s">
        <v>149</v>
      </c>
      <c r="D100" s="272">
        <v>0</v>
      </c>
      <c r="E100" s="280"/>
      <c r="F100" s="280"/>
      <c r="G100" s="280"/>
    </row>
    <row r="101" spans="1:7" hidden="1">
      <c r="A101" s="145"/>
      <c r="B101" s="146"/>
      <c r="C101" s="132" t="s">
        <v>150</v>
      </c>
      <c r="D101" s="273">
        <v>0</v>
      </c>
      <c r="E101" s="280"/>
      <c r="F101" s="280"/>
      <c r="G101" s="280"/>
    </row>
    <row r="102" spans="1:7" hidden="1">
      <c r="A102" s="147" t="s">
        <v>151</v>
      </c>
      <c r="B102" s="148"/>
      <c r="C102" s="148"/>
      <c r="D102" s="274">
        <f>D104+D108+D130</f>
        <v>0</v>
      </c>
      <c r="E102" s="280"/>
      <c r="F102" s="280"/>
      <c r="G102" s="280"/>
    </row>
    <row r="103" spans="1:7" hidden="1">
      <c r="A103" s="110"/>
      <c r="B103" s="149"/>
      <c r="C103" s="150"/>
      <c r="D103" s="275"/>
      <c r="E103" s="280"/>
      <c r="F103" s="280"/>
      <c r="G103" s="280"/>
    </row>
    <row r="104" spans="1:7" hidden="1">
      <c r="A104" s="116"/>
      <c r="B104" s="126" t="s">
        <v>152</v>
      </c>
      <c r="C104" s="127"/>
      <c r="D104" s="264">
        <f>SUM(D105:D107)</f>
        <v>0</v>
      </c>
      <c r="E104" s="280"/>
      <c r="F104" s="280"/>
      <c r="G104" s="280"/>
    </row>
    <row r="105" spans="1:7" hidden="1">
      <c r="A105" s="116"/>
      <c r="B105" s="134"/>
      <c r="C105" s="151" t="s">
        <v>153</v>
      </c>
      <c r="D105" s="276">
        <v>0</v>
      </c>
      <c r="E105" s="280"/>
      <c r="F105" s="280"/>
      <c r="G105" s="280"/>
    </row>
    <row r="106" spans="1:7" hidden="1">
      <c r="A106" s="116"/>
      <c r="B106" s="119"/>
      <c r="C106" s="120" t="s">
        <v>154</v>
      </c>
      <c r="D106" s="266">
        <v>0</v>
      </c>
      <c r="E106" s="280"/>
      <c r="F106" s="280"/>
      <c r="G106" s="280"/>
    </row>
    <row r="107" spans="1:7" hidden="1">
      <c r="A107" s="116"/>
      <c r="B107" s="140"/>
      <c r="C107" s="141" t="s">
        <v>155</v>
      </c>
      <c r="D107" s="269">
        <v>0</v>
      </c>
      <c r="E107" s="280"/>
      <c r="F107" s="280"/>
      <c r="G107" s="280"/>
    </row>
    <row r="108" spans="1:7" hidden="1">
      <c r="A108" s="116"/>
      <c r="B108" s="126" t="s">
        <v>156</v>
      </c>
      <c r="C108" s="127"/>
      <c r="D108" s="264">
        <f>D109+D113+D127+D129</f>
        <v>0</v>
      </c>
      <c r="E108" s="280"/>
      <c r="F108" s="280"/>
      <c r="G108" s="280"/>
    </row>
    <row r="109" spans="1:7" hidden="1">
      <c r="A109" s="116"/>
      <c r="B109" s="117"/>
      <c r="C109" s="118" t="s">
        <v>131</v>
      </c>
      <c r="D109" s="270">
        <f>SUM(D110:D112)</f>
        <v>0</v>
      </c>
      <c r="E109" s="280"/>
      <c r="F109" s="280"/>
      <c r="G109" s="280"/>
    </row>
    <row r="110" spans="1:7" hidden="1">
      <c r="A110" s="116"/>
      <c r="B110" s="122"/>
      <c r="C110" s="120" t="s">
        <v>132</v>
      </c>
      <c r="D110" s="266">
        <v>0</v>
      </c>
      <c r="E110" s="280"/>
      <c r="F110" s="280"/>
      <c r="G110" s="280"/>
    </row>
    <row r="111" spans="1:7" hidden="1">
      <c r="A111" s="116"/>
      <c r="B111" s="152"/>
      <c r="C111" s="120" t="s">
        <v>133</v>
      </c>
      <c r="D111" s="266">
        <f>SUM(D112:D112)</f>
        <v>0</v>
      </c>
      <c r="E111" s="280"/>
      <c r="F111" s="280"/>
      <c r="G111" s="280"/>
    </row>
    <row r="112" spans="1:7" hidden="1">
      <c r="A112" s="116"/>
      <c r="B112" s="122"/>
      <c r="C112" s="120" t="s">
        <v>134</v>
      </c>
      <c r="D112" s="266">
        <v>0</v>
      </c>
      <c r="E112" s="280"/>
      <c r="F112" s="280"/>
      <c r="G112" s="280"/>
    </row>
    <row r="113" spans="1:7" hidden="1">
      <c r="A113" s="116"/>
      <c r="B113" s="122"/>
      <c r="C113" s="123" t="s">
        <v>135</v>
      </c>
      <c r="D113" s="271">
        <f>D114+D120+D126</f>
        <v>0</v>
      </c>
      <c r="E113" s="280"/>
      <c r="F113" s="280"/>
      <c r="G113" s="280"/>
    </row>
    <row r="114" spans="1:7" hidden="1">
      <c r="A114" s="116"/>
      <c r="B114" s="122" t="s">
        <v>136</v>
      </c>
      <c r="C114" s="143" t="s">
        <v>137</v>
      </c>
      <c r="D114" s="271">
        <f>SUM(D115:D119)</f>
        <v>0</v>
      </c>
      <c r="E114" s="280"/>
      <c r="F114" s="280"/>
      <c r="G114" s="280"/>
    </row>
    <row r="115" spans="1:7" hidden="1">
      <c r="A115" s="116"/>
      <c r="B115" s="119"/>
      <c r="C115" s="120" t="s">
        <v>138</v>
      </c>
      <c r="D115" s="266">
        <v>0</v>
      </c>
      <c r="E115" s="280"/>
      <c r="F115" s="280"/>
      <c r="G115" s="280"/>
    </row>
    <row r="116" spans="1:7" hidden="1">
      <c r="A116" s="116"/>
      <c r="B116" s="119"/>
      <c r="C116" s="120" t="s">
        <v>139</v>
      </c>
      <c r="D116" s="266">
        <v>0</v>
      </c>
      <c r="E116" s="280"/>
      <c r="F116" s="280"/>
      <c r="G116" s="280"/>
    </row>
    <row r="117" spans="1:7" hidden="1">
      <c r="A117" s="116"/>
      <c r="B117" s="119"/>
      <c r="C117" s="120" t="s">
        <v>140</v>
      </c>
      <c r="D117" s="266">
        <v>0</v>
      </c>
      <c r="E117" s="280"/>
      <c r="F117" s="280"/>
      <c r="G117" s="280"/>
    </row>
    <row r="118" spans="1:7" hidden="1">
      <c r="A118" s="116"/>
      <c r="B118" s="119"/>
      <c r="C118" s="120" t="s">
        <v>141</v>
      </c>
      <c r="D118" s="266">
        <v>0</v>
      </c>
      <c r="E118" s="280"/>
      <c r="F118" s="280"/>
      <c r="G118" s="280"/>
    </row>
    <row r="119" spans="1:7" hidden="1">
      <c r="A119" s="116"/>
      <c r="B119" s="119"/>
      <c r="C119" s="120" t="s">
        <v>142</v>
      </c>
      <c r="D119" s="266">
        <v>0</v>
      </c>
      <c r="E119" s="280"/>
      <c r="F119" s="280"/>
      <c r="G119" s="280"/>
    </row>
    <row r="120" spans="1:7" hidden="1">
      <c r="A120" s="116"/>
      <c r="B120" s="122" t="s">
        <v>136</v>
      </c>
      <c r="C120" s="143" t="s">
        <v>143</v>
      </c>
      <c r="D120" s="271">
        <f>SUM(D121:D125)</f>
        <v>0</v>
      </c>
      <c r="E120" s="280"/>
      <c r="F120" s="280"/>
      <c r="G120" s="280"/>
    </row>
    <row r="121" spans="1:7" hidden="1">
      <c r="A121" s="116"/>
      <c r="B121" s="119"/>
      <c r="C121" s="120" t="s">
        <v>144</v>
      </c>
      <c r="D121" s="268">
        <v>0</v>
      </c>
      <c r="E121" s="280"/>
      <c r="F121" s="280"/>
      <c r="G121" s="280"/>
    </row>
    <row r="122" spans="1:7" hidden="1">
      <c r="A122" s="116"/>
      <c r="B122" s="119"/>
      <c r="C122" s="120" t="s">
        <v>145</v>
      </c>
      <c r="D122" s="268">
        <v>0</v>
      </c>
      <c r="E122" s="280"/>
      <c r="F122" s="280"/>
      <c r="G122" s="280"/>
    </row>
    <row r="123" spans="1:7" hidden="1">
      <c r="A123" s="116"/>
      <c r="B123" s="119"/>
      <c r="C123" s="120" t="s">
        <v>146</v>
      </c>
      <c r="D123" s="268">
        <v>0</v>
      </c>
      <c r="E123" s="280"/>
      <c r="F123" s="280"/>
      <c r="G123" s="280"/>
    </row>
    <row r="124" spans="1:7" hidden="1">
      <c r="A124" s="116"/>
      <c r="B124" s="119"/>
      <c r="C124" s="120" t="s">
        <v>147</v>
      </c>
      <c r="D124" s="268">
        <v>0</v>
      </c>
      <c r="E124" s="280"/>
      <c r="F124" s="280"/>
      <c r="G124" s="280"/>
    </row>
    <row r="125" spans="1:7" hidden="1">
      <c r="A125" s="116"/>
      <c r="B125" s="119"/>
      <c r="C125" s="120" t="s">
        <v>148</v>
      </c>
      <c r="D125" s="268">
        <v>0</v>
      </c>
      <c r="E125" s="280"/>
      <c r="F125" s="280"/>
      <c r="G125" s="280"/>
    </row>
    <row r="126" spans="1:7" hidden="1">
      <c r="A126" s="116"/>
      <c r="B126" s="144" t="s">
        <v>136</v>
      </c>
      <c r="C126" s="143" t="s">
        <v>149</v>
      </c>
      <c r="D126" s="272">
        <v>0</v>
      </c>
      <c r="E126" s="280"/>
      <c r="F126" s="280"/>
      <c r="G126" s="280"/>
    </row>
    <row r="127" spans="1:7" hidden="1">
      <c r="A127" s="116"/>
      <c r="B127" s="119"/>
      <c r="C127" s="153" t="s">
        <v>157</v>
      </c>
      <c r="D127" s="271">
        <f>D128</f>
        <v>0</v>
      </c>
      <c r="E127" s="280"/>
      <c r="F127" s="280"/>
      <c r="G127" s="280"/>
    </row>
    <row r="128" spans="1:7" hidden="1">
      <c r="A128" s="116"/>
      <c r="B128" s="154"/>
      <c r="C128" s="155" t="s">
        <v>158</v>
      </c>
      <c r="D128" s="266">
        <v>0</v>
      </c>
      <c r="E128" s="280"/>
      <c r="F128" s="280"/>
      <c r="G128" s="280"/>
    </row>
    <row r="129" spans="1:7" hidden="1">
      <c r="A129" s="116"/>
      <c r="B129" s="154"/>
      <c r="C129" s="123" t="s">
        <v>159</v>
      </c>
      <c r="D129" s="271">
        <v>0</v>
      </c>
      <c r="E129" s="280"/>
      <c r="F129" s="280"/>
      <c r="G129" s="280"/>
    </row>
    <row r="130" spans="1:7" hidden="1">
      <c r="A130" s="116" t="s">
        <v>160</v>
      </c>
      <c r="B130" s="126" t="s">
        <v>161</v>
      </c>
      <c r="C130" s="127"/>
      <c r="D130" s="264">
        <f>D131+D134+D145</f>
        <v>0</v>
      </c>
      <c r="E130" s="280"/>
      <c r="F130" s="280"/>
      <c r="G130" s="280"/>
    </row>
    <row r="131" spans="1:7" hidden="1">
      <c r="A131" s="156"/>
      <c r="B131" s="157" t="s">
        <v>162</v>
      </c>
      <c r="C131" s="158"/>
      <c r="D131" s="277">
        <f>SUM(D132:D133)</f>
        <v>0</v>
      </c>
      <c r="E131" s="280"/>
      <c r="F131" s="280"/>
      <c r="G131" s="280"/>
    </row>
    <row r="132" spans="1:7" hidden="1">
      <c r="A132" s="116"/>
      <c r="B132" s="119"/>
      <c r="C132" s="120" t="s">
        <v>163</v>
      </c>
      <c r="D132" s="266">
        <v>0</v>
      </c>
      <c r="E132" s="280"/>
      <c r="F132" s="280"/>
      <c r="G132" s="280"/>
    </row>
    <row r="133" spans="1:7" hidden="1">
      <c r="A133" s="116"/>
      <c r="B133" s="119"/>
      <c r="C133" s="120" t="s">
        <v>164</v>
      </c>
      <c r="D133" s="266">
        <v>0</v>
      </c>
      <c r="E133" s="280"/>
      <c r="F133" s="280"/>
      <c r="G133" s="280"/>
    </row>
    <row r="134" spans="1:7" hidden="1">
      <c r="A134" s="116"/>
      <c r="B134" s="159" t="s">
        <v>165</v>
      </c>
      <c r="C134" s="123"/>
      <c r="D134" s="278">
        <f>D135+D137+D139+D141+D143+D144</f>
        <v>0</v>
      </c>
      <c r="E134" s="280"/>
      <c r="F134" s="280"/>
      <c r="G134" s="280"/>
    </row>
    <row r="135" spans="1:7" hidden="1">
      <c r="A135" s="116"/>
      <c r="B135" s="160" t="s">
        <v>136</v>
      </c>
      <c r="C135" s="161" t="s">
        <v>131</v>
      </c>
      <c r="D135" s="279">
        <f>D136</f>
        <v>0</v>
      </c>
      <c r="E135" s="280"/>
      <c r="F135" s="280"/>
      <c r="G135" s="280"/>
    </row>
    <row r="136" spans="1:7" hidden="1">
      <c r="A136" s="116"/>
      <c r="B136" s="162"/>
      <c r="C136" s="120" t="s">
        <v>166</v>
      </c>
      <c r="D136" s="266">
        <v>0</v>
      </c>
      <c r="E136" s="280"/>
      <c r="F136" s="280"/>
      <c r="G136" s="280"/>
    </row>
    <row r="137" spans="1:7" hidden="1">
      <c r="A137" s="116"/>
      <c r="B137" s="162" t="s">
        <v>136</v>
      </c>
      <c r="C137" s="143" t="s">
        <v>167</v>
      </c>
      <c r="D137" s="271">
        <f>D138</f>
        <v>0</v>
      </c>
      <c r="E137" s="280"/>
      <c r="F137" s="280"/>
      <c r="G137" s="280"/>
    </row>
    <row r="138" spans="1:7" hidden="1">
      <c r="A138" s="116"/>
      <c r="B138" s="162"/>
      <c r="C138" s="120" t="s">
        <v>166</v>
      </c>
      <c r="D138" s="266">
        <v>0</v>
      </c>
      <c r="E138" s="280"/>
      <c r="F138" s="280"/>
      <c r="G138" s="280"/>
    </row>
    <row r="139" spans="1:7" hidden="1">
      <c r="A139" s="116"/>
      <c r="B139" s="162" t="s">
        <v>136</v>
      </c>
      <c r="C139" s="143" t="s">
        <v>168</v>
      </c>
      <c r="D139" s="271">
        <f>D140</f>
        <v>0</v>
      </c>
      <c r="E139" s="280"/>
      <c r="F139" s="280"/>
      <c r="G139" s="280"/>
    </row>
    <row r="140" spans="1:7" hidden="1">
      <c r="A140" s="116"/>
      <c r="B140" s="162"/>
      <c r="C140" s="120" t="s">
        <v>166</v>
      </c>
      <c r="D140" s="266">
        <v>0</v>
      </c>
      <c r="E140" s="280"/>
      <c r="F140" s="280"/>
      <c r="G140" s="280"/>
    </row>
    <row r="141" spans="1:7" hidden="1">
      <c r="A141" s="116"/>
      <c r="B141" s="162" t="s">
        <v>136</v>
      </c>
      <c r="C141" s="143" t="s">
        <v>169</v>
      </c>
      <c r="D141" s="271">
        <f>D142</f>
        <v>0</v>
      </c>
      <c r="E141" s="280"/>
      <c r="F141" s="280"/>
      <c r="G141" s="280"/>
    </row>
    <row r="142" spans="1:7" hidden="1">
      <c r="A142" s="116"/>
      <c r="B142" s="162"/>
      <c r="C142" s="120" t="s">
        <v>166</v>
      </c>
      <c r="D142" s="266">
        <v>0</v>
      </c>
      <c r="E142" s="280"/>
      <c r="F142" s="280"/>
      <c r="G142" s="280"/>
    </row>
    <row r="143" spans="1:7" hidden="1">
      <c r="A143" s="116"/>
      <c r="B143" s="162" t="s">
        <v>136</v>
      </c>
      <c r="C143" s="143" t="s">
        <v>157</v>
      </c>
      <c r="D143" s="271">
        <v>0</v>
      </c>
      <c r="E143" s="280"/>
      <c r="F143" s="280"/>
      <c r="G143" s="280"/>
    </row>
    <row r="144" spans="1:7" hidden="1">
      <c r="A144" s="116"/>
      <c r="B144" s="162" t="s">
        <v>136</v>
      </c>
      <c r="C144" s="143" t="s">
        <v>170</v>
      </c>
      <c r="D144" s="271">
        <v>0</v>
      </c>
      <c r="E144" s="280"/>
      <c r="F144" s="280"/>
      <c r="G144" s="280"/>
    </row>
    <row r="145" spans="1:8" hidden="1">
      <c r="A145" s="116"/>
      <c r="B145" s="163" t="s">
        <v>171</v>
      </c>
      <c r="C145" s="123"/>
      <c r="D145" s="278">
        <f>D146+D148+D150+D152+D154+D155</f>
        <v>0</v>
      </c>
      <c r="E145" s="280"/>
      <c r="F145" s="280"/>
      <c r="G145" s="280"/>
    </row>
    <row r="146" spans="1:8" hidden="1">
      <c r="A146" s="116"/>
      <c r="B146" s="160" t="s">
        <v>136</v>
      </c>
      <c r="C146" s="161" t="s">
        <v>131</v>
      </c>
      <c r="D146" s="279">
        <f>D147</f>
        <v>0</v>
      </c>
      <c r="E146" s="280"/>
      <c r="F146" s="280"/>
      <c r="G146" s="280"/>
    </row>
    <row r="147" spans="1:8" hidden="1">
      <c r="A147" s="116"/>
      <c r="B147" s="162"/>
      <c r="C147" s="120" t="s">
        <v>166</v>
      </c>
      <c r="D147" s="266">
        <v>0</v>
      </c>
      <c r="E147" s="280"/>
      <c r="F147" s="280"/>
      <c r="G147" s="280"/>
    </row>
    <row r="148" spans="1:8" hidden="1">
      <c r="A148" s="116"/>
      <c r="B148" s="162" t="s">
        <v>136</v>
      </c>
      <c r="C148" s="143" t="s">
        <v>167</v>
      </c>
      <c r="D148" s="271">
        <f>D149</f>
        <v>0</v>
      </c>
      <c r="E148" s="280"/>
      <c r="F148" s="280"/>
      <c r="G148" s="280"/>
    </row>
    <row r="149" spans="1:8" hidden="1">
      <c r="A149" s="116"/>
      <c r="B149" s="162"/>
      <c r="C149" s="120" t="s">
        <v>166</v>
      </c>
      <c r="D149" s="266">
        <v>0</v>
      </c>
      <c r="E149" s="280"/>
      <c r="F149" s="280"/>
      <c r="G149" s="280"/>
    </row>
    <row r="150" spans="1:8" hidden="1">
      <c r="A150" s="116"/>
      <c r="B150" s="162" t="s">
        <v>136</v>
      </c>
      <c r="C150" s="143" t="s">
        <v>168</v>
      </c>
      <c r="D150" s="271">
        <f>D151</f>
        <v>0</v>
      </c>
      <c r="E150" s="280"/>
      <c r="F150" s="280"/>
      <c r="G150" s="280"/>
    </row>
    <row r="151" spans="1:8" hidden="1">
      <c r="A151" s="116"/>
      <c r="B151" s="162"/>
      <c r="C151" s="120" t="s">
        <v>166</v>
      </c>
      <c r="D151" s="266">
        <v>0</v>
      </c>
      <c r="E151" s="280"/>
      <c r="F151" s="280"/>
      <c r="G151" s="280"/>
    </row>
    <row r="152" spans="1:8" hidden="1">
      <c r="A152" s="116"/>
      <c r="B152" s="162" t="s">
        <v>136</v>
      </c>
      <c r="C152" s="143" t="s">
        <v>169</v>
      </c>
      <c r="D152" s="271">
        <f>D153</f>
        <v>0</v>
      </c>
      <c r="E152" s="280"/>
      <c r="F152" s="280"/>
      <c r="G152" s="280"/>
    </row>
    <row r="153" spans="1:8" hidden="1">
      <c r="A153" s="116"/>
      <c r="B153" s="162"/>
      <c r="C153" s="120" t="s">
        <v>166</v>
      </c>
      <c r="D153" s="266">
        <v>0</v>
      </c>
      <c r="E153" s="280"/>
      <c r="F153" s="280"/>
      <c r="G153" s="280"/>
    </row>
    <row r="154" spans="1:8" hidden="1">
      <c r="A154" s="116"/>
      <c r="B154" s="162" t="s">
        <v>136</v>
      </c>
      <c r="C154" s="143" t="s">
        <v>157</v>
      </c>
      <c r="D154" s="272">
        <v>0</v>
      </c>
      <c r="E154" s="280"/>
      <c r="F154" s="280"/>
      <c r="G154" s="280"/>
    </row>
    <row r="155" spans="1:8" hidden="1">
      <c r="A155" s="164"/>
      <c r="B155" s="162" t="s">
        <v>136</v>
      </c>
      <c r="C155" s="143" t="s">
        <v>170</v>
      </c>
      <c r="D155" s="273">
        <v>0</v>
      </c>
      <c r="E155" s="280"/>
      <c r="F155" s="280"/>
      <c r="G155" s="280"/>
    </row>
    <row r="156" spans="1:8" ht="15">
      <c r="A156" s="147" t="s">
        <v>172</v>
      </c>
      <c r="B156" s="165"/>
      <c r="C156" s="165"/>
      <c r="D156" s="284">
        <f>SUM(D157:D160)</f>
        <v>65016140.709999993</v>
      </c>
      <c r="E156" s="261"/>
      <c r="F156" s="281"/>
      <c r="G156" s="280"/>
    </row>
    <row r="157" spans="1:8" ht="15">
      <c r="A157" s="116"/>
      <c r="B157" s="134"/>
      <c r="C157" s="151" t="s">
        <v>173</v>
      </c>
      <c r="D157" s="286">
        <v>64764523.159999996</v>
      </c>
      <c r="E157" s="262"/>
      <c r="F157" s="282"/>
      <c r="G157" s="280"/>
      <c r="H157" s="166"/>
    </row>
    <row r="158" spans="1:8" ht="15">
      <c r="A158" s="116"/>
      <c r="B158" s="119"/>
      <c r="C158" s="120" t="s">
        <v>174</v>
      </c>
      <c r="D158" s="286">
        <v>0</v>
      </c>
      <c r="E158" s="262"/>
      <c r="F158" s="283"/>
      <c r="G158" s="280"/>
    </row>
    <row r="159" spans="1:8" ht="15">
      <c r="A159" s="116"/>
      <c r="B159" s="119"/>
      <c r="C159" s="120" t="s">
        <v>175</v>
      </c>
      <c r="D159" s="286">
        <v>251617.55</v>
      </c>
      <c r="E159" s="262"/>
      <c r="F159" s="281"/>
      <c r="G159" s="280"/>
    </row>
    <row r="160" spans="1:8" ht="15">
      <c r="A160" s="145"/>
      <c r="B160" s="140"/>
      <c r="C160" s="141" t="s">
        <v>176</v>
      </c>
      <c r="D160" s="286">
        <v>0</v>
      </c>
      <c r="E160" s="262"/>
      <c r="F160" s="283"/>
      <c r="G160" s="280"/>
    </row>
    <row r="161" spans="1:7">
      <c r="A161" s="147" t="s">
        <v>177</v>
      </c>
      <c r="B161" s="148"/>
      <c r="C161" s="148"/>
      <c r="D161" s="285">
        <f>D162+D175+D183</f>
        <v>16105859.130000001</v>
      </c>
      <c r="F161" s="167"/>
    </row>
    <row r="162" spans="1:7">
      <c r="A162" s="116"/>
      <c r="B162" s="168" t="s">
        <v>161</v>
      </c>
      <c r="C162" s="127"/>
      <c r="D162" s="211">
        <f>SUM(D163:D174)</f>
        <v>0</v>
      </c>
      <c r="E162" s="166"/>
      <c r="F162" s="166"/>
      <c r="G162" s="166"/>
    </row>
    <row r="163" spans="1:7">
      <c r="A163" s="116"/>
      <c r="B163" s="170"/>
      <c r="C163" s="205" t="s">
        <v>164</v>
      </c>
      <c r="D163" s="213">
        <v>0</v>
      </c>
    </row>
    <row r="164" spans="1:7">
      <c r="A164" s="116"/>
      <c r="B164" s="171"/>
      <c r="C164" s="172" t="s">
        <v>178</v>
      </c>
      <c r="D164" s="173">
        <v>0</v>
      </c>
      <c r="F164" s="133"/>
    </row>
    <row r="165" spans="1:7">
      <c r="A165" s="116"/>
      <c r="B165" s="171"/>
      <c r="C165" s="172" t="s">
        <v>179</v>
      </c>
      <c r="D165" s="173">
        <v>0</v>
      </c>
    </row>
    <row r="166" spans="1:7">
      <c r="A166" s="116"/>
      <c r="B166" s="171"/>
      <c r="C166" s="172" t="s">
        <v>180</v>
      </c>
      <c r="D166" s="173">
        <v>0</v>
      </c>
    </row>
    <row r="167" spans="1:7">
      <c r="A167" s="116"/>
      <c r="B167" s="171"/>
      <c r="C167" s="172" t="s">
        <v>181</v>
      </c>
      <c r="D167" s="173">
        <v>0</v>
      </c>
    </row>
    <row r="168" spans="1:7">
      <c r="A168" s="116"/>
      <c r="B168" s="171"/>
      <c r="C168" s="172" t="s">
        <v>182</v>
      </c>
      <c r="D168" s="173">
        <v>0</v>
      </c>
    </row>
    <row r="169" spans="1:7">
      <c r="A169" s="116"/>
      <c r="B169" s="171"/>
      <c r="C169" s="172" t="s">
        <v>183</v>
      </c>
      <c r="D169" s="173">
        <v>0</v>
      </c>
    </row>
    <row r="170" spans="1:7">
      <c r="A170" s="116"/>
      <c r="B170" s="171"/>
      <c r="C170" s="172" t="s">
        <v>184</v>
      </c>
      <c r="D170" s="173">
        <v>0</v>
      </c>
    </row>
    <row r="171" spans="1:7">
      <c r="A171" s="116"/>
      <c r="B171" s="171"/>
      <c r="C171" s="172" t="s">
        <v>185</v>
      </c>
      <c r="D171" s="173">
        <v>0</v>
      </c>
    </row>
    <row r="172" spans="1:7">
      <c r="A172" s="116"/>
      <c r="B172" s="137"/>
      <c r="C172" s="174" t="s">
        <v>186</v>
      </c>
      <c r="D172" s="139">
        <v>0</v>
      </c>
    </row>
    <row r="173" spans="1:7">
      <c r="A173" s="116"/>
      <c r="B173" s="137"/>
      <c r="C173" s="175" t="s">
        <v>187</v>
      </c>
      <c r="D173" s="139">
        <v>0</v>
      </c>
    </row>
    <row r="174" spans="1:7">
      <c r="A174" s="116"/>
      <c r="B174" s="140"/>
      <c r="C174" s="176" t="s">
        <v>188</v>
      </c>
      <c r="D174" s="142">
        <v>0</v>
      </c>
    </row>
    <row r="175" spans="1:7">
      <c r="A175" s="116"/>
      <c r="B175" s="126" t="s">
        <v>189</v>
      </c>
      <c r="C175" s="169"/>
      <c r="D175" s="128">
        <f>SUM(D176:D182)</f>
        <v>16105859.130000001</v>
      </c>
    </row>
    <row r="176" spans="1:7">
      <c r="A176" s="116"/>
      <c r="B176" s="119"/>
      <c r="C176" s="177" t="s">
        <v>190</v>
      </c>
      <c r="D176" s="121">
        <v>0</v>
      </c>
    </row>
    <row r="177" spans="1:7">
      <c r="A177" s="116"/>
      <c r="B177" s="119"/>
      <c r="C177" s="177" t="s">
        <v>191</v>
      </c>
      <c r="D177" s="121">
        <v>0</v>
      </c>
    </row>
    <row r="178" spans="1:7">
      <c r="A178" s="116"/>
      <c r="B178" s="119"/>
      <c r="C178" s="177" t="s">
        <v>192</v>
      </c>
      <c r="D178" s="121">
        <v>0</v>
      </c>
    </row>
    <row r="179" spans="1:7">
      <c r="A179" s="116"/>
      <c r="B179" s="119"/>
      <c r="C179" s="177" t="s">
        <v>193</v>
      </c>
      <c r="D179" s="178">
        <v>0</v>
      </c>
    </row>
    <row r="180" spans="1:7">
      <c r="A180" s="116"/>
      <c r="B180" s="119"/>
      <c r="C180" s="177" t="s">
        <v>194</v>
      </c>
      <c r="D180" s="178">
        <v>0</v>
      </c>
    </row>
    <row r="181" spans="1:7">
      <c r="A181" s="116"/>
      <c r="B181" s="119"/>
      <c r="C181" s="177" t="s">
        <v>195</v>
      </c>
      <c r="D181" s="179">
        <v>16105859.130000001</v>
      </c>
    </row>
    <row r="182" spans="1:7">
      <c r="A182" s="180"/>
      <c r="B182" s="140"/>
      <c r="C182" s="176" t="s">
        <v>196</v>
      </c>
      <c r="D182" s="181">
        <v>0</v>
      </c>
      <c r="G182" s="133"/>
    </row>
    <row r="183" spans="1:7">
      <c r="A183" s="180"/>
      <c r="B183" s="126" t="s">
        <v>197</v>
      </c>
      <c r="C183" s="169"/>
      <c r="D183" s="128">
        <v>0</v>
      </c>
      <c r="E183" s="133"/>
    </row>
    <row r="184" spans="1:7">
      <c r="A184" s="113"/>
      <c r="B184" s="158"/>
      <c r="C184" s="158"/>
      <c r="D184" s="182"/>
    </row>
    <row r="185" spans="1:7">
      <c r="A185" s="334" t="s">
        <v>198</v>
      </c>
      <c r="B185" s="334"/>
      <c r="C185" s="334"/>
      <c r="D185" s="183">
        <f>+D17+D156+D161</f>
        <v>81402992.049999997</v>
      </c>
    </row>
    <row r="186" spans="1:7">
      <c r="D186" s="133"/>
    </row>
    <row r="187" spans="1:7">
      <c r="D187" s="133"/>
    </row>
    <row r="188" spans="1:7">
      <c r="D188" s="133"/>
    </row>
    <row r="189" spans="1:7">
      <c r="D189" s="133"/>
    </row>
    <row r="190" spans="1:7">
      <c r="D190" s="133"/>
      <c r="E190" s="133"/>
    </row>
    <row r="192" spans="1:7">
      <c r="D192" s="133"/>
    </row>
  </sheetData>
  <sheetProtection selectLockedCells="1" selectUnlockedCells="1"/>
  <mergeCells count="7">
    <mergeCell ref="C2:D2"/>
    <mergeCell ref="C5:D5"/>
    <mergeCell ref="A185:C185"/>
    <mergeCell ref="A14:D14"/>
    <mergeCell ref="A15:D15"/>
    <mergeCell ref="A16:D16"/>
    <mergeCell ref="A12:D12"/>
  </mergeCells>
  <printOptions horizontalCentered="1"/>
  <pageMargins left="0.39374999999999999" right="0.39374999999999999" top="0.59027777777777779" bottom="0.59027777777777779" header="0.51180555555555551" footer="0.51180555555555551"/>
  <pageSetup paperSize="9" scale="97" firstPageNumber="0" orientation="portrait" r:id="rId1"/>
  <headerFooter alignWithMargins="0">
    <oddFooter>&amp;C“Las Islas Malvinas, Georgias y Sandwich del Sur son y serán Argentinas”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7030A0"/>
  </sheetPr>
  <dimension ref="A10:K169"/>
  <sheetViews>
    <sheetView tabSelected="1" view="pageLayout" zoomScale="85" zoomScaleNormal="85" zoomScalePageLayoutView="85" workbookViewId="0">
      <selection activeCell="E21" sqref="E21"/>
    </sheetView>
  </sheetViews>
  <sheetFormatPr baseColWidth="10" defaultColWidth="9.140625" defaultRowHeight="12.75"/>
  <cols>
    <col min="1" max="1" width="8.42578125" style="108" customWidth="1"/>
    <col min="2" max="2" width="50.5703125" style="108" customWidth="1"/>
    <col min="3" max="3" width="17.140625" style="108" customWidth="1"/>
    <col min="4" max="4" width="10.28515625" style="108" customWidth="1"/>
    <col min="5" max="5" width="8.28515625" style="108" customWidth="1"/>
    <col min="6" max="6" width="17.42578125" style="108" customWidth="1"/>
    <col min="7" max="7" width="18" style="108" customWidth="1"/>
    <col min="8" max="8" width="18.140625" style="108" customWidth="1"/>
    <col min="9" max="9" width="18.7109375" style="108" customWidth="1"/>
    <col min="10" max="10" width="19.85546875" style="108" bestFit="1" customWidth="1"/>
    <col min="11" max="256" width="9.140625" style="108"/>
    <col min="257" max="257" width="11.7109375" style="108" customWidth="1"/>
    <col min="258" max="258" width="68.5703125" style="108" bestFit="1" customWidth="1"/>
    <col min="259" max="259" width="14.28515625" style="108" bestFit="1" customWidth="1"/>
    <col min="260" max="260" width="10" style="108" bestFit="1" customWidth="1"/>
    <col min="261" max="261" width="14.140625" style="108" bestFit="1" customWidth="1"/>
    <col min="262" max="262" width="14.28515625" style="108" bestFit="1" customWidth="1"/>
    <col min="263" max="264" width="13.28515625" style="108" bestFit="1" customWidth="1"/>
    <col min="265" max="265" width="17.42578125" style="108" bestFit="1" customWidth="1"/>
    <col min="266" max="266" width="13.28515625" style="108" bestFit="1" customWidth="1"/>
    <col min="267" max="512" width="9.140625" style="108"/>
    <col min="513" max="513" width="11.7109375" style="108" customWidth="1"/>
    <col min="514" max="514" width="68.5703125" style="108" bestFit="1" customWidth="1"/>
    <col min="515" max="515" width="14.28515625" style="108" bestFit="1" customWidth="1"/>
    <col min="516" max="516" width="10" style="108" bestFit="1" customWidth="1"/>
    <col min="517" max="517" width="14.140625" style="108" bestFit="1" customWidth="1"/>
    <col min="518" max="518" width="14.28515625" style="108" bestFit="1" customWidth="1"/>
    <col min="519" max="520" width="13.28515625" style="108" bestFit="1" customWidth="1"/>
    <col min="521" max="521" width="17.42578125" style="108" bestFit="1" customWidth="1"/>
    <col min="522" max="522" width="13.28515625" style="108" bestFit="1" customWidth="1"/>
    <col min="523" max="768" width="9.140625" style="108"/>
    <col min="769" max="769" width="11.7109375" style="108" customWidth="1"/>
    <col min="770" max="770" width="68.5703125" style="108" bestFit="1" customWidth="1"/>
    <col min="771" max="771" width="14.28515625" style="108" bestFit="1" customWidth="1"/>
    <col min="772" max="772" width="10" style="108" bestFit="1" customWidth="1"/>
    <col min="773" max="773" width="14.140625" style="108" bestFit="1" customWidth="1"/>
    <col min="774" max="774" width="14.28515625" style="108" bestFit="1" customWidth="1"/>
    <col min="775" max="776" width="13.28515625" style="108" bestFit="1" customWidth="1"/>
    <col min="777" max="777" width="17.42578125" style="108" bestFit="1" customWidth="1"/>
    <col min="778" max="778" width="13.28515625" style="108" bestFit="1" customWidth="1"/>
    <col min="779" max="1024" width="9.140625" style="108"/>
    <col min="1025" max="1025" width="11.7109375" style="108" customWidth="1"/>
    <col min="1026" max="1026" width="68.5703125" style="108" bestFit="1" customWidth="1"/>
    <col min="1027" max="1027" width="14.28515625" style="108" bestFit="1" customWidth="1"/>
    <col min="1028" max="1028" width="10" style="108" bestFit="1" customWidth="1"/>
    <col min="1029" max="1029" width="14.140625" style="108" bestFit="1" customWidth="1"/>
    <col min="1030" max="1030" width="14.28515625" style="108" bestFit="1" customWidth="1"/>
    <col min="1031" max="1032" width="13.28515625" style="108" bestFit="1" customWidth="1"/>
    <col min="1033" max="1033" width="17.42578125" style="108" bestFit="1" customWidth="1"/>
    <col min="1034" max="1034" width="13.28515625" style="108" bestFit="1" customWidth="1"/>
    <col min="1035" max="1280" width="9.140625" style="108"/>
    <col min="1281" max="1281" width="11.7109375" style="108" customWidth="1"/>
    <col min="1282" max="1282" width="68.5703125" style="108" bestFit="1" customWidth="1"/>
    <col min="1283" max="1283" width="14.28515625" style="108" bestFit="1" customWidth="1"/>
    <col min="1284" max="1284" width="10" style="108" bestFit="1" customWidth="1"/>
    <col min="1285" max="1285" width="14.140625" style="108" bestFit="1" customWidth="1"/>
    <col min="1286" max="1286" width="14.28515625" style="108" bestFit="1" customWidth="1"/>
    <col min="1287" max="1288" width="13.28515625" style="108" bestFit="1" customWidth="1"/>
    <col min="1289" max="1289" width="17.42578125" style="108" bestFit="1" customWidth="1"/>
    <col min="1290" max="1290" width="13.28515625" style="108" bestFit="1" customWidth="1"/>
    <col min="1291" max="1536" width="9.140625" style="108"/>
    <col min="1537" max="1537" width="11.7109375" style="108" customWidth="1"/>
    <col min="1538" max="1538" width="68.5703125" style="108" bestFit="1" customWidth="1"/>
    <col min="1539" max="1539" width="14.28515625" style="108" bestFit="1" customWidth="1"/>
    <col min="1540" max="1540" width="10" style="108" bestFit="1" customWidth="1"/>
    <col min="1541" max="1541" width="14.140625" style="108" bestFit="1" customWidth="1"/>
    <col min="1542" max="1542" width="14.28515625" style="108" bestFit="1" customWidth="1"/>
    <col min="1543" max="1544" width="13.28515625" style="108" bestFit="1" customWidth="1"/>
    <col min="1545" max="1545" width="17.42578125" style="108" bestFit="1" customWidth="1"/>
    <col min="1546" max="1546" width="13.28515625" style="108" bestFit="1" customWidth="1"/>
    <col min="1547" max="1792" width="9.140625" style="108"/>
    <col min="1793" max="1793" width="11.7109375" style="108" customWidth="1"/>
    <col min="1794" max="1794" width="68.5703125" style="108" bestFit="1" customWidth="1"/>
    <col min="1795" max="1795" width="14.28515625" style="108" bestFit="1" customWidth="1"/>
    <col min="1796" max="1796" width="10" style="108" bestFit="1" customWidth="1"/>
    <col min="1797" max="1797" width="14.140625" style="108" bestFit="1" customWidth="1"/>
    <col min="1798" max="1798" width="14.28515625" style="108" bestFit="1" customWidth="1"/>
    <col min="1799" max="1800" width="13.28515625" style="108" bestFit="1" customWidth="1"/>
    <col min="1801" max="1801" width="17.42578125" style="108" bestFit="1" customWidth="1"/>
    <col min="1802" max="1802" width="13.28515625" style="108" bestFit="1" customWidth="1"/>
    <col min="1803" max="2048" width="9.140625" style="108"/>
    <col min="2049" max="2049" width="11.7109375" style="108" customWidth="1"/>
    <col min="2050" max="2050" width="68.5703125" style="108" bestFit="1" customWidth="1"/>
    <col min="2051" max="2051" width="14.28515625" style="108" bestFit="1" customWidth="1"/>
    <col min="2052" max="2052" width="10" style="108" bestFit="1" customWidth="1"/>
    <col min="2053" max="2053" width="14.140625" style="108" bestFit="1" customWidth="1"/>
    <col min="2054" max="2054" width="14.28515625" style="108" bestFit="1" customWidth="1"/>
    <col min="2055" max="2056" width="13.28515625" style="108" bestFit="1" customWidth="1"/>
    <col min="2057" max="2057" width="17.42578125" style="108" bestFit="1" customWidth="1"/>
    <col min="2058" max="2058" width="13.28515625" style="108" bestFit="1" customWidth="1"/>
    <col min="2059" max="2304" width="9.140625" style="108"/>
    <col min="2305" max="2305" width="11.7109375" style="108" customWidth="1"/>
    <col min="2306" max="2306" width="68.5703125" style="108" bestFit="1" customWidth="1"/>
    <col min="2307" max="2307" width="14.28515625" style="108" bestFit="1" customWidth="1"/>
    <col min="2308" max="2308" width="10" style="108" bestFit="1" customWidth="1"/>
    <col min="2309" max="2309" width="14.140625" style="108" bestFit="1" customWidth="1"/>
    <col min="2310" max="2310" width="14.28515625" style="108" bestFit="1" customWidth="1"/>
    <col min="2311" max="2312" width="13.28515625" style="108" bestFit="1" customWidth="1"/>
    <col min="2313" max="2313" width="17.42578125" style="108" bestFit="1" customWidth="1"/>
    <col min="2314" max="2314" width="13.28515625" style="108" bestFit="1" customWidth="1"/>
    <col min="2315" max="2560" width="9.140625" style="108"/>
    <col min="2561" max="2561" width="11.7109375" style="108" customWidth="1"/>
    <col min="2562" max="2562" width="68.5703125" style="108" bestFit="1" customWidth="1"/>
    <col min="2563" max="2563" width="14.28515625" style="108" bestFit="1" customWidth="1"/>
    <col min="2564" max="2564" width="10" style="108" bestFit="1" customWidth="1"/>
    <col min="2565" max="2565" width="14.140625" style="108" bestFit="1" customWidth="1"/>
    <col min="2566" max="2566" width="14.28515625" style="108" bestFit="1" customWidth="1"/>
    <col min="2567" max="2568" width="13.28515625" style="108" bestFit="1" customWidth="1"/>
    <col min="2569" max="2569" width="17.42578125" style="108" bestFit="1" customWidth="1"/>
    <col min="2570" max="2570" width="13.28515625" style="108" bestFit="1" customWidth="1"/>
    <col min="2571" max="2816" width="9.140625" style="108"/>
    <col min="2817" max="2817" width="11.7109375" style="108" customWidth="1"/>
    <col min="2818" max="2818" width="68.5703125" style="108" bestFit="1" customWidth="1"/>
    <col min="2819" max="2819" width="14.28515625" style="108" bestFit="1" customWidth="1"/>
    <col min="2820" max="2820" width="10" style="108" bestFit="1" customWidth="1"/>
    <col min="2821" max="2821" width="14.140625" style="108" bestFit="1" customWidth="1"/>
    <col min="2822" max="2822" width="14.28515625" style="108" bestFit="1" customWidth="1"/>
    <col min="2823" max="2824" width="13.28515625" style="108" bestFit="1" customWidth="1"/>
    <col min="2825" max="2825" width="17.42578125" style="108" bestFit="1" customWidth="1"/>
    <col min="2826" max="2826" width="13.28515625" style="108" bestFit="1" customWidth="1"/>
    <col min="2827" max="3072" width="9.140625" style="108"/>
    <col min="3073" max="3073" width="11.7109375" style="108" customWidth="1"/>
    <col min="3074" max="3074" width="68.5703125" style="108" bestFit="1" customWidth="1"/>
    <col min="3075" max="3075" width="14.28515625" style="108" bestFit="1" customWidth="1"/>
    <col min="3076" max="3076" width="10" style="108" bestFit="1" customWidth="1"/>
    <col min="3077" max="3077" width="14.140625" style="108" bestFit="1" customWidth="1"/>
    <col min="3078" max="3078" width="14.28515625" style="108" bestFit="1" customWidth="1"/>
    <col min="3079" max="3080" width="13.28515625" style="108" bestFit="1" customWidth="1"/>
    <col min="3081" max="3081" width="17.42578125" style="108" bestFit="1" customWidth="1"/>
    <col min="3082" max="3082" width="13.28515625" style="108" bestFit="1" customWidth="1"/>
    <col min="3083" max="3328" width="9.140625" style="108"/>
    <col min="3329" max="3329" width="11.7109375" style="108" customWidth="1"/>
    <col min="3330" max="3330" width="68.5703125" style="108" bestFit="1" customWidth="1"/>
    <col min="3331" max="3331" width="14.28515625" style="108" bestFit="1" customWidth="1"/>
    <col min="3332" max="3332" width="10" style="108" bestFit="1" customWidth="1"/>
    <col min="3333" max="3333" width="14.140625" style="108" bestFit="1" customWidth="1"/>
    <col min="3334" max="3334" width="14.28515625" style="108" bestFit="1" customWidth="1"/>
    <col min="3335" max="3336" width="13.28515625" style="108" bestFit="1" customWidth="1"/>
    <col min="3337" max="3337" width="17.42578125" style="108" bestFit="1" customWidth="1"/>
    <col min="3338" max="3338" width="13.28515625" style="108" bestFit="1" customWidth="1"/>
    <col min="3339" max="3584" width="9.140625" style="108"/>
    <col min="3585" max="3585" width="11.7109375" style="108" customWidth="1"/>
    <col min="3586" max="3586" width="68.5703125" style="108" bestFit="1" customWidth="1"/>
    <col min="3587" max="3587" width="14.28515625" style="108" bestFit="1" customWidth="1"/>
    <col min="3588" max="3588" width="10" style="108" bestFit="1" customWidth="1"/>
    <col min="3589" max="3589" width="14.140625" style="108" bestFit="1" customWidth="1"/>
    <col min="3590" max="3590" width="14.28515625" style="108" bestFit="1" customWidth="1"/>
    <col min="3591" max="3592" width="13.28515625" style="108" bestFit="1" customWidth="1"/>
    <col min="3593" max="3593" width="17.42578125" style="108" bestFit="1" customWidth="1"/>
    <col min="3594" max="3594" width="13.28515625" style="108" bestFit="1" customWidth="1"/>
    <col min="3595" max="3840" width="9.140625" style="108"/>
    <col min="3841" max="3841" width="11.7109375" style="108" customWidth="1"/>
    <col min="3842" max="3842" width="68.5703125" style="108" bestFit="1" customWidth="1"/>
    <col min="3843" max="3843" width="14.28515625" style="108" bestFit="1" customWidth="1"/>
    <col min="3844" max="3844" width="10" style="108" bestFit="1" customWidth="1"/>
    <col min="3845" max="3845" width="14.140625" style="108" bestFit="1" customWidth="1"/>
    <col min="3846" max="3846" width="14.28515625" style="108" bestFit="1" customWidth="1"/>
    <col min="3847" max="3848" width="13.28515625" style="108" bestFit="1" customWidth="1"/>
    <col min="3849" max="3849" width="17.42578125" style="108" bestFit="1" customWidth="1"/>
    <col min="3850" max="3850" width="13.28515625" style="108" bestFit="1" customWidth="1"/>
    <col min="3851" max="4096" width="9.140625" style="108"/>
    <col min="4097" max="4097" width="11.7109375" style="108" customWidth="1"/>
    <col min="4098" max="4098" width="68.5703125" style="108" bestFit="1" customWidth="1"/>
    <col min="4099" max="4099" width="14.28515625" style="108" bestFit="1" customWidth="1"/>
    <col min="4100" max="4100" width="10" style="108" bestFit="1" customWidth="1"/>
    <col min="4101" max="4101" width="14.140625" style="108" bestFit="1" customWidth="1"/>
    <col min="4102" max="4102" width="14.28515625" style="108" bestFit="1" customWidth="1"/>
    <col min="4103" max="4104" width="13.28515625" style="108" bestFit="1" customWidth="1"/>
    <col min="4105" max="4105" width="17.42578125" style="108" bestFit="1" customWidth="1"/>
    <col min="4106" max="4106" width="13.28515625" style="108" bestFit="1" customWidth="1"/>
    <col min="4107" max="4352" width="9.140625" style="108"/>
    <col min="4353" max="4353" width="11.7109375" style="108" customWidth="1"/>
    <col min="4354" max="4354" width="68.5703125" style="108" bestFit="1" customWidth="1"/>
    <col min="4355" max="4355" width="14.28515625" style="108" bestFit="1" customWidth="1"/>
    <col min="4356" max="4356" width="10" style="108" bestFit="1" customWidth="1"/>
    <col min="4357" max="4357" width="14.140625" style="108" bestFit="1" customWidth="1"/>
    <col min="4358" max="4358" width="14.28515625" style="108" bestFit="1" customWidth="1"/>
    <col min="4359" max="4360" width="13.28515625" style="108" bestFit="1" customWidth="1"/>
    <col min="4361" max="4361" width="17.42578125" style="108" bestFit="1" customWidth="1"/>
    <col min="4362" max="4362" width="13.28515625" style="108" bestFit="1" customWidth="1"/>
    <col min="4363" max="4608" width="9.140625" style="108"/>
    <col min="4609" max="4609" width="11.7109375" style="108" customWidth="1"/>
    <col min="4610" max="4610" width="68.5703125" style="108" bestFit="1" customWidth="1"/>
    <col min="4611" max="4611" width="14.28515625" style="108" bestFit="1" customWidth="1"/>
    <col min="4612" max="4612" width="10" style="108" bestFit="1" customWidth="1"/>
    <col min="4613" max="4613" width="14.140625" style="108" bestFit="1" customWidth="1"/>
    <col min="4614" max="4614" width="14.28515625" style="108" bestFit="1" customWidth="1"/>
    <col min="4615" max="4616" width="13.28515625" style="108" bestFit="1" customWidth="1"/>
    <col min="4617" max="4617" width="17.42578125" style="108" bestFit="1" customWidth="1"/>
    <col min="4618" max="4618" width="13.28515625" style="108" bestFit="1" customWidth="1"/>
    <col min="4619" max="4864" width="9.140625" style="108"/>
    <col min="4865" max="4865" width="11.7109375" style="108" customWidth="1"/>
    <col min="4866" max="4866" width="68.5703125" style="108" bestFit="1" customWidth="1"/>
    <col min="4867" max="4867" width="14.28515625" style="108" bestFit="1" customWidth="1"/>
    <col min="4868" max="4868" width="10" style="108" bestFit="1" customWidth="1"/>
    <col min="4869" max="4869" width="14.140625" style="108" bestFit="1" customWidth="1"/>
    <col min="4870" max="4870" width="14.28515625" style="108" bestFit="1" customWidth="1"/>
    <col min="4871" max="4872" width="13.28515625" style="108" bestFit="1" customWidth="1"/>
    <col min="4873" max="4873" width="17.42578125" style="108" bestFit="1" customWidth="1"/>
    <col min="4874" max="4874" width="13.28515625" style="108" bestFit="1" customWidth="1"/>
    <col min="4875" max="5120" width="9.140625" style="108"/>
    <col min="5121" max="5121" width="11.7109375" style="108" customWidth="1"/>
    <col min="5122" max="5122" width="68.5703125" style="108" bestFit="1" customWidth="1"/>
    <col min="5123" max="5123" width="14.28515625" style="108" bestFit="1" customWidth="1"/>
    <col min="5124" max="5124" width="10" style="108" bestFit="1" customWidth="1"/>
    <col min="5125" max="5125" width="14.140625" style="108" bestFit="1" customWidth="1"/>
    <col min="5126" max="5126" width="14.28515625" style="108" bestFit="1" customWidth="1"/>
    <col min="5127" max="5128" width="13.28515625" style="108" bestFit="1" customWidth="1"/>
    <col min="5129" max="5129" width="17.42578125" style="108" bestFit="1" customWidth="1"/>
    <col min="5130" max="5130" width="13.28515625" style="108" bestFit="1" customWidth="1"/>
    <col min="5131" max="5376" width="9.140625" style="108"/>
    <col min="5377" max="5377" width="11.7109375" style="108" customWidth="1"/>
    <col min="5378" max="5378" width="68.5703125" style="108" bestFit="1" customWidth="1"/>
    <col min="5379" max="5379" width="14.28515625" style="108" bestFit="1" customWidth="1"/>
    <col min="5380" max="5380" width="10" style="108" bestFit="1" customWidth="1"/>
    <col min="5381" max="5381" width="14.140625" style="108" bestFit="1" customWidth="1"/>
    <col min="5382" max="5382" width="14.28515625" style="108" bestFit="1" customWidth="1"/>
    <col min="5383" max="5384" width="13.28515625" style="108" bestFit="1" customWidth="1"/>
    <col min="5385" max="5385" width="17.42578125" style="108" bestFit="1" customWidth="1"/>
    <col min="5386" max="5386" width="13.28515625" style="108" bestFit="1" customWidth="1"/>
    <col min="5387" max="5632" width="9.140625" style="108"/>
    <col min="5633" max="5633" width="11.7109375" style="108" customWidth="1"/>
    <col min="5634" max="5634" width="68.5703125" style="108" bestFit="1" customWidth="1"/>
    <col min="5635" max="5635" width="14.28515625" style="108" bestFit="1" customWidth="1"/>
    <col min="5636" max="5636" width="10" style="108" bestFit="1" customWidth="1"/>
    <col min="5637" max="5637" width="14.140625" style="108" bestFit="1" customWidth="1"/>
    <col min="5638" max="5638" width="14.28515625" style="108" bestFit="1" customWidth="1"/>
    <col min="5639" max="5640" width="13.28515625" style="108" bestFit="1" customWidth="1"/>
    <col min="5641" max="5641" width="17.42578125" style="108" bestFit="1" customWidth="1"/>
    <col min="5642" max="5642" width="13.28515625" style="108" bestFit="1" customWidth="1"/>
    <col min="5643" max="5888" width="9.140625" style="108"/>
    <col min="5889" max="5889" width="11.7109375" style="108" customWidth="1"/>
    <col min="5890" max="5890" width="68.5703125" style="108" bestFit="1" customWidth="1"/>
    <col min="5891" max="5891" width="14.28515625" style="108" bestFit="1" customWidth="1"/>
    <col min="5892" max="5892" width="10" style="108" bestFit="1" customWidth="1"/>
    <col min="5893" max="5893" width="14.140625" style="108" bestFit="1" customWidth="1"/>
    <col min="5894" max="5894" width="14.28515625" style="108" bestFit="1" customWidth="1"/>
    <col min="5895" max="5896" width="13.28515625" style="108" bestFit="1" customWidth="1"/>
    <col min="5897" max="5897" width="17.42578125" style="108" bestFit="1" customWidth="1"/>
    <col min="5898" max="5898" width="13.28515625" style="108" bestFit="1" customWidth="1"/>
    <col min="5899" max="6144" width="9.140625" style="108"/>
    <col min="6145" max="6145" width="11.7109375" style="108" customWidth="1"/>
    <col min="6146" max="6146" width="68.5703125" style="108" bestFit="1" customWidth="1"/>
    <col min="6147" max="6147" width="14.28515625" style="108" bestFit="1" customWidth="1"/>
    <col min="6148" max="6148" width="10" style="108" bestFit="1" customWidth="1"/>
    <col min="6149" max="6149" width="14.140625" style="108" bestFit="1" customWidth="1"/>
    <col min="6150" max="6150" width="14.28515625" style="108" bestFit="1" customWidth="1"/>
    <col min="6151" max="6152" width="13.28515625" style="108" bestFit="1" customWidth="1"/>
    <col min="6153" max="6153" width="17.42578125" style="108" bestFit="1" customWidth="1"/>
    <col min="6154" max="6154" width="13.28515625" style="108" bestFit="1" customWidth="1"/>
    <col min="6155" max="6400" width="9.140625" style="108"/>
    <col min="6401" max="6401" width="11.7109375" style="108" customWidth="1"/>
    <col min="6402" max="6402" width="68.5703125" style="108" bestFit="1" customWidth="1"/>
    <col min="6403" max="6403" width="14.28515625" style="108" bestFit="1" customWidth="1"/>
    <col min="6404" max="6404" width="10" style="108" bestFit="1" customWidth="1"/>
    <col min="6405" max="6405" width="14.140625" style="108" bestFit="1" customWidth="1"/>
    <col min="6406" max="6406" width="14.28515625" style="108" bestFit="1" customWidth="1"/>
    <col min="6407" max="6408" width="13.28515625" style="108" bestFit="1" customWidth="1"/>
    <col min="6409" max="6409" width="17.42578125" style="108" bestFit="1" customWidth="1"/>
    <col min="6410" max="6410" width="13.28515625" style="108" bestFit="1" customWidth="1"/>
    <col min="6411" max="6656" width="9.140625" style="108"/>
    <col min="6657" max="6657" width="11.7109375" style="108" customWidth="1"/>
    <col min="6658" max="6658" width="68.5703125" style="108" bestFit="1" customWidth="1"/>
    <col min="6659" max="6659" width="14.28515625" style="108" bestFit="1" customWidth="1"/>
    <col min="6660" max="6660" width="10" style="108" bestFit="1" customWidth="1"/>
    <col min="6661" max="6661" width="14.140625" style="108" bestFit="1" customWidth="1"/>
    <col min="6662" max="6662" width="14.28515625" style="108" bestFit="1" customWidth="1"/>
    <col min="6663" max="6664" width="13.28515625" style="108" bestFit="1" customWidth="1"/>
    <col min="6665" max="6665" width="17.42578125" style="108" bestFit="1" customWidth="1"/>
    <col min="6666" max="6666" width="13.28515625" style="108" bestFit="1" customWidth="1"/>
    <col min="6667" max="6912" width="9.140625" style="108"/>
    <col min="6913" max="6913" width="11.7109375" style="108" customWidth="1"/>
    <col min="6914" max="6914" width="68.5703125" style="108" bestFit="1" customWidth="1"/>
    <col min="6915" max="6915" width="14.28515625" style="108" bestFit="1" customWidth="1"/>
    <col min="6916" max="6916" width="10" style="108" bestFit="1" customWidth="1"/>
    <col min="6917" max="6917" width="14.140625" style="108" bestFit="1" customWidth="1"/>
    <col min="6918" max="6918" width="14.28515625" style="108" bestFit="1" customWidth="1"/>
    <col min="6919" max="6920" width="13.28515625" style="108" bestFit="1" customWidth="1"/>
    <col min="6921" max="6921" width="17.42578125" style="108" bestFit="1" customWidth="1"/>
    <col min="6922" max="6922" width="13.28515625" style="108" bestFit="1" customWidth="1"/>
    <col min="6923" max="7168" width="9.140625" style="108"/>
    <col min="7169" max="7169" width="11.7109375" style="108" customWidth="1"/>
    <col min="7170" max="7170" width="68.5703125" style="108" bestFit="1" customWidth="1"/>
    <col min="7171" max="7171" width="14.28515625" style="108" bestFit="1" customWidth="1"/>
    <col min="7172" max="7172" width="10" style="108" bestFit="1" customWidth="1"/>
    <col min="7173" max="7173" width="14.140625" style="108" bestFit="1" customWidth="1"/>
    <col min="7174" max="7174" width="14.28515625" style="108" bestFit="1" customWidth="1"/>
    <col min="7175" max="7176" width="13.28515625" style="108" bestFit="1" customWidth="1"/>
    <col min="7177" max="7177" width="17.42578125" style="108" bestFit="1" customWidth="1"/>
    <col min="7178" max="7178" width="13.28515625" style="108" bestFit="1" customWidth="1"/>
    <col min="7179" max="7424" width="9.140625" style="108"/>
    <col min="7425" max="7425" width="11.7109375" style="108" customWidth="1"/>
    <col min="7426" max="7426" width="68.5703125" style="108" bestFit="1" customWidth="1"/>
    <col min="7427" max="7427" width="14.28515625" style="108" bestFit="1" customWidth="1"/>
    <col min="7428" max="7428" width="10" style="108" bestFit="1" customWidth="1"/>
    <col min="7429" max="7429" width="14.140625" style="108" bestFit="1" customWidth="1"/>
    <col min="7430" max="7430" width="14.28515625" style="108" bestFit="1" customWidth="1"/>
    <col min="7431" max="7432" width="13.28515625" style="108" bestFit="1" customWidth="1"/>
    <col min="7433" max="7433" width="17.42578125" style="108" bestFit="1" customWidth="1"/>
    <col min="7434" max="7434" width="13.28515625" style="108" bestFit="1" customWidth="1"/>
    <col min="7435" max="7680" width="9.140625" style="108"/>
    <col min="7681" max="7681" width="11.7109375" style="108" customWidth="1"/>
    <col min="7682" max="7682" width="68.5703125" style="108" bestFit="1" customWidth="1"/>
    <col min="7683" max="7683" width="14.28515625" style="108" bestFit="1" customWidth="1"/>
    <col min="7684" max="7684" width="10" style="108" bestFit="1" customWidth="1"/>
    <col min="7685" max="7685" width="14.140625" style="108" bestFit="1" customWidth="1"/>
    <col min="7686" max="7686" width="14.28515625" style="108" bestFit="1" customWidth="1"/>
    <col min="7687" max="7688" width="13.28515625" style="108" bestFit="1" customWidth="1"/>
    <col min="7689" max="7689" width="17.42578125" style="108" bestFit="1" customWidth="1"/>
    <col min="7690" max="7690" width="13.28515625" style="108" bestFit="1" customWidth="1"/>
    <col min="7691" max="7936" width="9.140625" style="108"/>
    <col min="7937" max="7937" width="11.7109375" style="108" customWidth="1"/>
    <col min="7938" max="7938" width="68.5703125" style="108" bestFit="1" customWidth="1"/>
    <col min="7939" max="7939" width="14.28515625" style="108" bestFit="1" customWidth="1"/>
    <col min="7940" max="7940" width="10" style="108" bestFit="1" customWidth="1"/>
    <col min="7941" max="7941" width="14.140625" style="108" bestFit="1" customWidth="1"/>
    <col min="7942" max="7942" width="14.28515625" style="108" bestFit="1" customWidth="1"/>
    <col min="7943" max="7944" width="13.28515625" style="108" bestFit="1" customWidth="1"/>
    <col min="7945" max="7945" width="17.42578125" style="108" bestFit="1" customWidth="1"/>
    <col min="7946" max="7946" width="13.28515625" style="108" bestFit="1" customWidth="1"/>
    <col min="7947" max="8192" width="9.140625" style="108"/>
    <col min="8193" max="8193" width="11.7109375" style="108" customWidth="1"/>
    <col min="8194" max="8194" width="68.5703125" style="108" bestFit="1" customWidth="1"/>
    <col min="8195" max="8195" width="14.28515625" style="108" bestFit="1" customWidth="1"/>
    <col min="8196" max="8196" width="10" style="108" bestFit="1" customWidth="1"/>
    <col min="8197" max="8197" width="14.140625" style="108" bestFit="1" customWidth="1"/>
    <col min="8198" max="8198" width="14.28515625" style="108" bestFit="1" customWidth="1"/>
    <col min="8199" max="8200" width="13.28515625" style="108" bestFit="1" customWidth="1"/>
    <col min="8201" max="8201" width="17.42578125" style="108" bestFit="1" customWidth="1"/>
    <col min="8202" max="8202" width="13.28515625" style="108" bestFit="1" customWidth="1"/>
    <col min="8203" max="8448" width="9.140625" style="108"/>
    <col min="8449" max="8449" width="11.7109375" style="108" customWidth="1"/>
    <col min="8450" max="8450" width="68.5703125" style="108" bestFit="1" customWidth="1"/>
    <col min="8451" max="8451" width="14.28515625" style="108" bestFit="1" customWidth="1"/>
    <col min="8452" max="8452" width="10" style="108" bestFit="1" customWidth="1"/>
    <col min="8453" max="8453" width="14.140625" style="108" bestFit="1" customWidth="1"/>
    <col min="8454" max="8454" width="14.28515625" style="108" bestFit="1" customWidth="1"/>
    <col min="8455" max="8456" width="13.28515625" style="108" bestFit="1" customWidth="1"/>
    <col min="8457" max="8457" width="17.42578125" style="108" bestFit="1" customWidth="1"/>
    <col min="8458" max="8458" width="13.28515625" style="108" bestFit="1" customWidth="1"/>
    <col min="8459" max="8704" width="9.140625" style="108"/>
    <col min="8705" max="8705" width="11.7109375" style="108" customWidth="1"/>
    <col min="8706" max="8706" width="68.5703125" style="108" bestFit="1" customWidth="1"/>
    <col min="8707" max="8707" width="14.28515625" style="108" bestFit="1" customWidth="1"/>
    <col min="8708" max="8708" width="10" style="108" bestFit="1" customWidth="1"/>
    <col min="8709" max="8709" width="14.140625" style="108" bestFit="1" customWidth="1"/>
    <col min="8710" max="8710" width="14.28515625" style="108" bestFit="1" customWidth="1"/>
    <col min="8711" max="8712" width="13.28515625" style="108" bestFit="1" customWidth="1"/>
    <col min="8713" max="8713" width="17.42578125" style="108" bestFit="1" customWidth="1"/>
    <col min="8714" max="8714" width="13.28515625" style="108" bestFit="1" customWidth="1"/>
    <col min="8715" max="8960" width="9.140625" style="108"/>
    <col min="8961" max="8961" width="11.7109375" style="108" customWidth="1"/>
    <col min="8962" max="8962" width="68.5703125" style="108" bestFit="1" customWidth="1"/>
    <col min="8963" max="8963" width="14.28515625" style="108" bestFit="1" customWidth="1"/>
    <col min="8964" max="8964" width="10" style="108" bestFit="1" customWidth="1"/>
    <col min="8965" max="8965" width="14.140625" style="108" bestFit="1" customWidth="1"/>
    <col min="8966" max="8966" width="14.28515625" style="108" bestFit="1" customWidth="1"/>
    <col min="8967" max="8968" width="13.28515625" style="108" bestFit="1" customWidth="1"/>
    <col min="8969" max="8969" width="17.42578125" style="108" bestFit="1" customWidth="1"/>
    <col min="8970" max="8970" width="13.28515625" style="108" bestFit="1" customWidth="1"/>
    <col min="8971" max="9216" width="9.140625" style="108"/>
    <col min="9217" max="9217" width="11.7109375" style="108" customWidth="1"/>
    <col min="9218" max="9218" width="68.5703125" style="108" bestFit="1" customWidth="1"/>
    <col min="9219" max="9219" width="14.28515625" style="108" bestFit="1" customWidth="1"/>
    <col min="9220" max="9220" width="10" style="108" bestFit="1" customWidth="1"/>
    <col min="9221" max="9221" width="14.140625" style="108" bestFit="1" customWidth="1"/>
    <col min="9222" max="9222" width="14.28515625" style="108" bestFit="1" customWidth="1"/>
    <col min="9223" max="9224" width="13.28515625" style="108" bestFit="1" customWidth="1"/>
    <col min="9225" max="9225" width="17.42578125" style="108" bestFit="1" customWidth="1"/>
    <col min="9226" max="9226" width="13.28515625" style="108" bestFit="1" customWidth="1"/>
    <col min="9227" max="9472" width="9.140625" style="108"/>
    <col min="9473" max="9473" width="11.7109375" style="108" customWidth="1"/>
    <col min="9474" max="9474" width="68.5703125" style="108" bestFit="1" customWidth="1"/>
    <col min="9475" max="9475" width="14.28515625" style="108" bestFit="1" customWidth="1"/>
    <col min="9476" max="9476" width="10" style="108" bestFit="1" customWidth="1"/>
    <col min="9477" max="9477" width="14.140625" style="108" bestFit="1" customWidth="1"/>
    <col min="9478" max="9478" width="14.28515625" style="108" bestFit="1" customWidth="1"/>
    <col min="9479" max="9480" width="13.28515625" style="108" bestFit="1" customWidth="1"/>
    <col min="9481" max="9481" width="17.42578125" style="108" bestFit="1" customWidth="1"/>
    <col min="9482" max="9482" width="13.28515625" style="108" bestFit="1" customWidth="1"/>
    <col min="9483" max="9728" width="9.140625" style="108"/>
    <col min="9729" max="9729" width="11.7109375" style="108" customWidth="1"/>
    <col min="9730" max="9730" width="68.5703125" style="108" bestFit="1" customWidth="1"/>
    <col min="9731" max="9731" width="14.28515625" style="108" bestFit="1" customWidth="1"/>
    <col min="9732" max="9732" width="10" style="108" bestFit="1" customWidth="1"/>
    <col min="9733" max="9733" width="14.140625" style="108" bestFit="1" customWidth="1"/>
    <col min="9734" max="9734" width="14.28515625" style="108" bestFit="1" customWidth="1"/>
    <col min="9735" max="9736" width="13.28515625" style="108" bestFit="1" customWidth="1"/>
    <col min="9737" max="9737" width="17.42578125" style="108" bestFit="1" customWidth="1"/>
    <col min="9738" max="9738" width="13.28515625" style="108" bestFit="1" customWidth="1"/>
    <col min="9739" max="9984" width="9.140625" style="108"/>
    <col min="9985" max="9985" width="11.7109375" style="108" customWidth="1"/>
    <col min="9986" max="9986" width="68.5703125" style="108" bestFit="1" customWidth="1"/>
    <col min="9987" max="9987" width="14.28515625" style="108" bestFit="1" customWidth="1"/>
    <col min="9988" max="9988" width="10" style="108" bestFit="1" customWidth="1"/>
    <col min="9989" max="9989" width="14.140625" style="108" bestFit="1" customWidth="1"/>
    <col min="9990" max="9990" width="14.28515625" style="108" bestFit="1" customWidth="1"/>
    <col min="9991" max="9992" width="13.28515625" style="108" bestFit="1" customWidth="1"/>
    <col min="9993" max="9993" width="17.42578125" style="108" bestFit="1" customWidth="1"/>
    <col min="9994" max="9994" width="13.28515625" style="108" bestFit="1" customWidth="1"/>
    <col min="9995" max="10240" width="9.140625" style="108"/>
    <col min="10241" max="10241" width="11.7109375" style="108" customWidth="1"/>
    <col min="10242" max="10242" width="68.5703125" style="108" bestFit="1" customWidth="1"/>
    <col min="10243" max="10243" width="14.28515625" style="108" bestFit="1" customWidth="1"/>
    <col min="10244" max="10244" width="10" style="108" bestFit="1" customWidth="1"/>
    <col min="10245" max="10245" width="14.140625" style="108" bestFit="1" customWidth="1"/>
    <col min="10246" max="10246" width="14.28515625" style="108" bestFit="1" customWidth="1"/>
    <col min="10247" max="10248" width="13.28515625" style="108" bestFit="1" customWidth="1"/>
    <col min="10249" max="10249" width="17.42578125" style="108" bestFit="1" customWidth="1"/>
    <col min="10250" max="10250" width="13.28515625" style="108" bestFit="1" customWidth="1"/>
    <col min="10251" max="10496" width="9.140625" style="108"/>
    <col min="10497" max="10497" width="11.7109375" style="108" customWidth="1"/>
    <col min="10498" max="10498" width="68.5703125" style="108" bestFit="1" customWidth="1"/>
    <col min="10499" max="10499" width="14.28515625" style="108" bestFit="1" customWidth="1"/>
    <col min="10500" max="10500" width="10" style="108" bestFit="1" customWidth="1"/>
    <col min="10501" max="10501" width="14.140625" style="108" bestFit="1" customWidth="1"/>
    <col min="10502" max="10502" width="14.28515625" style="108" bestFit="1" customWidth="1"/>
    <col min="10503" max="10504" width="13.28515625" style="108" bestFit="1" customWidth="1"/>
    <col min="10505" max="10505" width="17.42578125" style="108" bestFit="1" customWidth="1"/>
    <col min="10506" max="10506" width="13.28515625" style="108" bestFit="1" customWidth="1"/>
    <col min="10507" max="10752" width="9.140625" style="108"/>
    <col min="10753" max="10753" width="11.7109375" style="108" customWidth="1"/>
    <col min="10754" max="10754" width="68.5703125" style="108" bestFit="1" customWidth="1"/>
    <col min="10755" max="10755" width="14.28515625" style="108" bestFit="1" customWidth="1"/>
    <col min="10756" max="10756" width="10" style="108" bestFit="1" customWidth="1"/>
    <col min="10757" max="10757" width="14.140625" style="108" bestFit="1" customWidth="1"/>
    <col min="10758" max="10758" width="14.28515625" style="108" bestFit="1" customWidth="1"/>
    <col min="10759" max="10760" width="13.28515625" style="108" bestFit="1" customWidth="1"/>
    <col min="10761" max="10761" width="17.42578125" style="108" bestFit="1" customWidth="1"/>
    <col min="10762" max="10762" width="13.28515625" style="108" bestFit="1" customWidth="1"/>
    <col min="10763" max="11008" width="9.140625" style="108"/>
    <col min="11009" max="11009" width="11.7109375" style="108" customWidth="1"/>
    <col min="11010" max="11010" width="68.5703125" style="108" bestFit="1" customWidth="1"/>
    <col min="11011" max="11011" width="14.28515625" style="108" bestFit="1" customWidth="1"/>
    <col min="11012" max="11012" width="10" style="108" bestFit="1" customWidth="1"/>
    <col min="11013" max="11013" width="14.140625" style="108" bestFit="1" customWidth="1"/>
    <col min="11014" max="11014" width="14.28515625" style="108" bestFit="1" customWidth="1"/>
    <col min="11015" max="11016" width="13.28515625" style="108" bestFit="1" customWidth="1"/>
    <col min="11017" max="11017" width="17.42578125" style="108" bestFit="1" customWidth="1"/>
    <col min="11018" max="11018" width="13.28515625" style="108" bestFit="1" customWidth="1"/>
    <col min="11019" max="11264" width="9.140625" style="108"/>
    <col min="11265" max="11265" width="11.7109375" style="108" customWidth="1"/>
    <col min="11266" max="11266" width="68.5703125" style="108" bestFit="1" customWidth="1"/>
    <col min="11267" max="11267" width="14.28515625" style="108" bestFit="1" customWidth="1"/>
    <col min="11268" max="11268" width="10" style="108" bestFit="1" customWidth="1"/>
    <col min="11269" max="11269" width="14.140625" style="108" bestFit="1" customWidth="1"/>
    <col min="11270" max="11270" width="14.28515625" style="108" bestFit="1" customWidth="1"/>
    <col min="11271" max="11272" width="13.28515625" style="108" bestFit="1" customWidth="1"/>
    <col min="11273" max="11273" width="17.42578125" style="108" bestFit="1" customWidth="1"/>
    <col min="11274" max="11274" width="13.28515625" style="108" bestFit="1" customWidth="1"/>
    <col min="11275" max="11520" width="9.140625" style="108"/>
    <col min="11521" max="11521" width="11.7109375" style="108" customWidth="1"/>
    <col min="11522" max="11522" width="68.5703125" style="108" bestFit="1" customWidth="1"/>
    <col min="11523" max="11523" width="14.28515625" style="108" bestFit="1" customWidth="1"/>
    <col min="11524" max="11524" width="10" style="108" bestFit="1" customWidth="1"/>
    <col min="11525" max="11525" width="14.140625" style="108" bestFit="1" customWidth="1"/>
    <col min="11526" max="11526" width="14.28515625" style="108" bestFit="1" customWidth="1"/>
    <col min="11527" max="11528" width="13.28515625" style="108" bestFit="1" customWidth="1"/>
    <col min="11529" max="11529" width="17.42578125" style="108" bestFit="1" customWidth="1"/>
    <col min="11530" max="11530" width="13.28515625" style="108" bestFit="1" customWidth="1"/>
    <col min="11531" max="11776" width="9.140625" style="108"/>
    <col min="11777" max="11777" width="11.7109375" style="108" customWidth="1"/>
    <col min="11778" max="11778" width="68.5703125" style="108" bestFit="1" customWidth="1"/>
    <col min="11779" max="11779" width="14.28515625" style="108" bestFit="1" customWidth="1"/>
    <col min="11780" max="11780" width="10" style="108" bestFit="1" customWidth="1"/>
    <col min="11781" max="11781" width="14.140625" style="108" bestFit="1" customWidth="1"/>
    <col min="11782" max="11782" width="14.28515625" style="108" bestFit="1" customWidth="1"/>
    <col min="11783" max="11784" width="13.28515625" style="108" bestFit="1" customWidth="1"/>
    <col min="11785" max="11785" width="17.42578125" style="108" bestFit="1" customWidth="1"/>
    <col min="11786" max="11786" width="13.28515625" style="108" bestFit="1" customWidth="1"/>
    <col min="11787" max="12032" width="9.140625" style="108"/>
    <col min="12033" max="12033" width="11.7109375" style="108" customWidth="1"/>
    <col min="12034" max="12034" width="68.5703125" style="108" bestFit="1" customWidth="1"/>
    <col min="12035" max="12035" width="14.28515625" style="108" bestFit="1" customWidth="1"/>
    <col min="12036" max="12036" width="10" style="108" bestFit="1" customWidth="1"/>
    <col min="12037" max="12037" width="14.140625" style="108" bestFit="1" customWidth="1"/>
    <col min="12038" max="12038" width="14.28515625" style="108" bestFit="1" customWidth="1"/>
    <col min="12039" max="12040" width="13.28515625" style="108" bestFit="1" customWidth="1"/>
    <col min="12041" max="12041" width="17.42578125" style="108" bestFit="1" customWidth="1"/>
    <col min="12042" max="12042" width="13.28515625" style="108" bestFit="1" customWidth="1"/>
    <col min="12043" max="12288" width="9.140625" style="108"/>
    <col min="12289" max="12289" width="11.7109375" style="108" customWidth="1"/>
    <col min="12290" max="12290" width="68.5703125" style="108" bestFit="1" customWidth="1"/>
    <col min="12291" max="12291" width="14.28515625" style="108" bestFit="1" customWidth="1"/>
    <col min="12292" max="12292" width="10" style="108" bestFit="1" customWidth="1"/>
    <col min="12293" max="12293" width="14.140625" style="108" bestFit="1" customWidth="1"/>
    <col min="12294" max="12294" width="14.28515625" style="108" bestFit="1" customWidth="1"/>
    <col min="12295" max="12296" width="13.28515625" style="108" bestFit="1" customWidth="1"/>
    <col min="12297" max="12297" width="17.42578125" style="108" bestFit="1" customWidth="1"/>
    <col min="12298" max="12298" width="13.28515625" style="108" bestFit="1" customWidth="1"/>
    <col min="12299" max="12544" width="9.140625" style="108"/>
    <col min="12545" max="12545" width="11.7109375" style="108" customWidth="1"/>
    <col min="12546" max="12546" width="68.5703125" style="108" bestFit="1" customWidth="1"/>
    <col min="12547" max="12547" width="14.28515625" style="108" bestFit="1" customWidth="1"/>
    <col min="12548" max="12548" width="10" style="108" bestFit="1" customWidth="1"/>
    <col min="12549" max="12549" width="14.140625" style="108" bestFit="1" customWidth="1"/>
    <col min="12550" max="12550" width="14.28515625" style="108" bestFit="1" customWidth="1"/>
    <col min="12551" max="12552" width="13.28515625" style="108" bestFit="1" customWidth="1"/>
    <col min="12553" max="12553" width="17.42578125" style="108" bestFit="1" customWidth="1"/>
    <col min="12554" max="12554" width="13.28515625" style="108" bestFit="1" customWidth="1"/>
    <col min="12555" max="12800" width="9.140625" style="108"/>
    <col min="12801" max="12801" width="11.7109375" style="108" customWidth="1"/>
    <col min="12802" max="12802" width="68.5703125" style="108" bestFit="1" customWidth="1"/>
    <col min="12803" max="12803" width="14.28515625" style="108" bestFit="1" customWidth="1"/>
    <col min="12804" max="12804" width="10" style="108" bestFit="1" customWidth="1"/>
    <col min="12805" max="12805" width="14.140625" style="108" bestFit="1" customWidth="1"/>
    <col min="12806" max="12806" width="14.28515625" style="108" bestFit="1" customWidth="1"/>
    <col min="12807" max="12808" width="13.28515625" style="108" bestFit="1" customWidth="1"/>
    <col min="12809" max="12809" width="17.42578125" style="108" bestFit="1" customWidth="1"/>
    <col min="12810" max="12810" width="13.28515625" style="108" bestFit="1" customWidth="1"/>
    <col min="12811" max="13056" width="9.140625" style="108"/>
    <col min="13057" max="13057" width="11.7109375" style="108" customWidth="1"/>
    <col min="13058" max="13058" width="68.5703125" style="108" bestFit="1" customWidth="1"/>
    <col min="13059" max="13059" width="14.28515625" style="108" bestFit="1" customWidth="1"/>
    <col min="13060" max="13060" width="10" style="108" bestFit="1" customWidth="1"/>
    <col min="13061" max="13061" width="14.140625" style="108" bestFit="1" customWidth="1"/>
    <col min="13062" max="13062" width="14.28515625" style="108" bestFit="1" customWidth="1"/>
    <col min="13063" max="13064" width="13.28515625" style="108" bestFit="1" customWidth="1"/>
    <col min="13065" max="13065" width="17.42578125" style="108" bestFit="1" customWidth="1"/>
    <col min="13066" max="13066" width="13.28515625" style="108" bestFit="1" customWidth="1"/>
    <col min="13067" max="13312" width="9.140625" style="108"/>
    <col min="13313" max="13313" width="11.7109375" style="108" customWidth="1"/>
    <col min="13314" max="13314" width="68.5703125" style="108" bestFit="1" customWidth="1"/>
    <col min="13315" max="13315" width="14.28515625" style="108" bestFit="1" customWidth="1"/>
    <col min="13316" max="13316" width="10" style="108" bestFit="1" customWidth="1"/>
    <col min="13317" max="13317" width="14.140625" style="108" bestFit="1" customWidth="1"/>
    <col min="13318" max="13318" width="14.28515625" style="108" bestFit="1" customWidth="1"/>
    <col min="13319" max="13320" width="13.28515625" style="108" bestFit="1" customWidth="1"/>
    <col min="13321" max="13321" width="17.42578125" style="108" bestFit="1" customWidth="1"/>
    <col min="13322" max="13322" width="13.28515625" style="108" bestFit="1" customWidth="1"/>
    <col min="13323" max="13568" width="9.140625" style="108"/>
    <col min="13569" max="13569" width="11.7109375" style="108" customWidth="1"/>
    <col min="13570" max="13570" width="68.5703125" style="108" bestFit="1" customWidth="1"/>
    <col min="13571" max="13571" width="14.28515625" style="108" bestFit="1" customWidth="1"/>
    <col min="13572" max="13572" width="10" style="108" bestFit="1" customWidth="1"/>
    <col min="13573" max="13573" width="14.140625" style="108" bestFit="1" customWidth="1"/>
    <col min="13574" max="13574" width="14.28515625" style="108" bestFit="1" customWidth="1"/>
    <col min="13575" max="13576" width="13.28515625" style="108" bestFit="1" customWidth="1"/>
    <col min="13577" max="13577" width="17.42578125" style="108" bestFit="1" customWidth="1"/>
    <col min="13578" max="13578" width="13.28515625" style="108" bestFit="1" customWidth="1"/>
    <col min="13579" max="13824" width="9.140625" style="108"/>
    <col min="13825" max="13825" width="11.7109375" style="108" customWidth="1"/>
    <col min="13826" max="13826" width="68.5703125" style="108" bestFit="1" customWidth="1"/>
    <col min="13827" max="13827" width="14.28515625" style="108" bestFit="1" customWidth="1"/>
    <col min="13828" max="13828" width="10" style="108" bestFit="1" customWidth="1"/>
    <col min="13829" max="13829" width="14.140625" style="108" bestFit="1" customWidth="1"/>
    <col min="13830" max="13830" width="14.28515625" style="108" bestFit="1" customWidth="1"/>
    <col min="13831" max="13832" width="13.28515625" style="108" bestFit="1" customWidth="1"/>
    <col min="13833" max="13833" width="17.42578125" style="108" bestFit="1" customWidth="1"/>
    <col min="13834" max="13834" width="13.28515625" style="108" bestFit="1" customWidth="1"/>
    <col min="13835" max="14080" width="9.140625" style="108"/>
    <col min="14081" max="14081" width="11.7109375" style="108" customWidth="1"/>
    <col min="14082" max="14082" width="68.5703125" style="108" bestFit="1" customWidth="1"/>
    <col min="14083" max="14083" width="14.28515625" style="108" bestFit="1" customWidth="1"/>
    <col min="14084" max="14084" width="10" style="108" bestFit="1" customWidth="1"/>
    <col min="14085" max="14085" width="14.140625" style="108" bestFit="1" customWidth="1"/>
    <col min="14086" max="14086" width="14.28515625" style="108" bestFit="1" customWidth="1"/>
    <col min="14087" max="14088" width="13.28515625" style="108" bestFit="1" customWidth="1"/>
    <col min="14089" max="14089" width="17.42578125" style="108" bestFit="1" customWidth="1"/>
    <col min="14090" max="14090" width="13.28515625" style="108" bestFit="1" customWidth="1"/>
    <col min="14091" max="14336" width="9.140625" style="108"/>
    <col min="14337" max="14337" width="11.7109375" style="108" customWidth="1"/>
    <col min="14338" max="14338" width="68.5703125" style="108" bestFit="1" customWidth="1"/>
    <col min="14339" max="14339" width="14.28515625" style="108" bestFit="1" customWidth="1"/>
    <col min="14340" max="14340" width="10" style="108" bestFit="1" customWidth="1"/>
    <col min="14341" max="14341" width="14.140625" style="108" bestFit="1" customWidth="1"/>
    <col min="14342" max="14342" width="14.28515625" style="108" bestFit="1" customWidth="1"/>
    <col min="14343" max="14344" width="13.28515625" style="108" bestFit="1" customWidth="1"/>
    <col min="14345" max="14345" width="17.42578125" style="108" bestFit="1" customWidth="1"/>
    <col min="14346" max="14346" width="13.28515625" style="108" bestFit="1" customWidth="1"/>
    <col min="14347" max="14592" width="9.140625" style="108"/>
    <col min="14593" max="14593" width="11.7109375" style="108" customWidth="1"/>
    <col min="14594" max="14594" width="68.5703125" style="108" bestFit="1" customWidth="1"/>
    <col min="14595" max="14595" width="14.28515625" style="108" bestFit="1" customWidth="1"/>
    <col min="14596" max="14596" width="10" style="108" bestFit="1" customWidth="1"/>
    <col min="14597" max="14597" width="14.140625" style="108" bestFit="1" customWidth="1"/>
    <col min="14598" max="14598" width="14.28515625" style="108" bestFit="1" customWidth="1"/>
    <col min="14599" max="14600" width="13.28515625" style="108" bestFit="1" customWidth="1"/>
    <col min="14601" max="14601" width="17.42578125" style="108" bestFit="1" customWidth="1"/>
    <col min="14602" max="14602" width="13.28515625" style="108" bestFit="1" customWidth="1"/>
    <col min="14603" max="14848" width="9.140625" style="108"/>
    <col min="14849" max="14849" width="11.7109375" style="108" customWidth="1"/>
    <col min="14850" max="14850" width="68.5703125" style="108" bestFit="1" customWidth="1"/>
    <col min="14851" max="14851" width="14.28515625" style="108" bestFit="1" customWidth="1"/>
    <col min="14852" max="14852" width="10" style="108" bestFit="1" customWidth="1"/>
    <col min="14853" max="14853" width="14.140625" style="108" bestFit="1" customWidth="1"/>
    <col min="14854" max="14854" width="14.28515625" style="108" bestFit="1" customWidth="1"/>
    <col min="14855" max="14856" width="13.28515625" style="108" bestFit="1" customWidth="1"/>
    <col min="14857" max="14857" width="17.42578125" style="108" bestFit="1" customWidth="1"/>
    <col min="14858" max="14858" width="13.28515625" style="108" bestFit="1" customWidth="1"/>
    <col min="14859" max="15104" width="9.140625" style="108"/>
    <col min="15105" max="15105" width="11.7109375" style="108" customWidth="1"/>
    <col min="15106" max="15106" width="68.5703125" style="108" bestFit="1" customWidth="1"/>
    <col min="15107" max="15107" width="14.28515625" style="108" bestFit="1" customWidth="1"/>
    <col min="15108" max="15108" width="10" style="108" bestFit="1" customWidth="1"/>
    <col min="15109" max="15109" width="14.140625" style="108" bestFit="1" customWidth="1"/>
    <col min="15110" max="15110" width="14.28515625" style="108" bestFit="1" customWidth="1"/>
    <col min="15111" max="15112" width="13.28515625" style="108" bestFit="1" customWidth="1"/>
    <col min="15113" max="15113" width="17.42578125" style="108" bestFit="1" customWidth="1"/>
    <col min="15114" max="15114" width="13.28515625" style="108" bestFit="1" customWidth="1"/>
    <col min="15115" max="15360" width="9.140625" style="108"/>
    <col min="15361" max="15361" width="11.7109375" style="108" customWidth="1"/>
    <col min="15362" max="15362" width="68.5703125" style="108" bestFit="1" customWidth="1"/>
    <col min="15363" max="15363" width="14.28515625" style="108" bestFit="1" customWidth="1"/>
    <col min="15364" max="15364" width="10" style="108" bestFit="1" customWidth="1"/>
    <col min="15365" max="15365" width="14.140625" style="108" bestFit="1" customWidth="1"/>
    <col min="15366" max="15366" width="14.28515625" style="108" bestFit="1" customWidth="1"/>
    <col min="15367" max="15368" width="13.28515625" style="108" bestFit="1" customWidth="1"/>
    <col min="15369" max="15369" width="17.42578125" style="108" bestFit="1" customWidth="1"/>
    <col min="15370" max="15370" width="13.28515625" style="108" bestFit="1" customWidth="1"/>
    <col min="15371" max="15616" width="9.140625" style="108"/>
    <col min="15617" max="15617" width="11.7109375" style="108" customWidth="1"/>
    <col min="15618" max="15618" width="68.5703125" style="108" bestFit="1" customWidth="1"/>
    <col min="15619" max="15619" width="14.28515625" style="108" bestFit="1" customWidth="1"/>
    <col min="15620" max="15620" width="10" style="108" bestFit="1" customWidth="1"/>
    <col min="15621" max="15621" width="14.140625" style="108" bestFit="1" customWidth="1"/>
    <col min="15622" max="15622" width="14.28515625" style="108" bestFit="1" customWidth="1"/>
    <col min="15623" max="15624" width="13.28515625" style="108" bestFit="1" customWidth="1"/>
    <col min="15625" max="15625" width="17.42578125" style="108" bestFit="1" customWidth="1"/>
    <col min="15626" max="15626" width="13.28515625" style="108" bestFit="1" customWidth="1"/>
    <col min="15627" max="15872" width="9.140625" style="108"/>
    <col min="15873" max="15873" width="11.7109375" style="108" customWidth="1"/>
    <col min="15874" max="15874" width="68.5703125" style="108" bestFit="1" customWidth="1"/>
    <col min="15875" max="15875" width="14.28515625" style="108" bestFit="1" customWidth="1"/>
    <col min="15876" max="15876" width="10" style="108" bestFit="1" customWidth="1"/>
    <col min="15877" max="15877" width="14.140625" style="108" bestFit="1" customWidth="1"/>
    <col min="15878" max="15878" width="14.28515625" style="108" bestFit="1" customWidth="1"/>
    <col min="15879" max="15880" width="13.28515625" style="108" bestFit="1" customWidth="1"/>
    <col min="15881" max="15881" width="17.42578125" style="108" bestFit="1" customWidth="1"/>
    <col min="15882" max="15882" width="13.28515625" style="108" bestFit="1" customWidth="1"/>
    <col min="15883" max="16128" width="9.140625" style="108"/>
    <col min="16129" max="16129" width="11.7109375" style="108" customWidth="1"/>
    <col min="16130" max="16130" width="68.5703125" style="108" bestFit="1" customWidth="1"/>
    <col min="16131" max="16131" width="14.28515625" style="108" bestFit="1" customWidth="1"/>
    <col min="16132" max="16132" width="10" style="108" bestFit="1" customWidth="1"/>
    <col min="16133" max="16133" width="14.140625" style="108" bestFit="1" customWidth="1"/>
    <col min="16134" max="16134" width="14.28515625" style="108" bestFit="1" customWidth="1"/>
    <col min="16135" max="16136" width="13.28515625" style="108" bestFit="1" customWidth="1"/>
    <col min="16137" max="16137" width="17.42578125" style="108" bestFit="1" customWidth="1"/>
    <col min="16138" max="16138" width="13.28515625" style="108" bestFit="1" customWidth="1"/>
    <col min="16139" max="16384" width="9.140625" style="108"/>
  </cols>
  <sheetData>
    <row r="10" spans="1:10" ht="12.75" customHeight="1">
      <c r="A10" s="184"/>
    </row>
    <row r="12" spans="1:10">
      <c r="A12" s="336" t="s">
        <v>348</v>
      </c>
      <c r="B12" s="337"/>
      <c r="C12" s="337"/>
      <c r="D12" s="337"/>
      <c r="E12" s="337"/>
      <c r="F12" s="337"/>
      <c r="G12" s="337"/>
      <c r="H12" s="337"/>
      <c r="I12" s="337"/>
      <c r="J12" s="337"/>
    </row>
    <row r="13" spans="1:10">
      <c r="A13" s="235"/>
      <c r="B13" s="235"/>
      <c r="C13" s="235"/>
      <c r="D13" s="235"/>
      <c r="E13" s="235"/>
      <c r="F13" s="235"/>
      <c r="G13" s="235"/>
      <c r="H13" s="235"/>
      <c r="I13" s="235"/>
      <c r="J13" s="235"/>
    </row>
    <row r="14" spans="1:10" ht="15.75">
      <c r="A14" s="319" t="s">
        <v>268</v>
      </c>
      <c r="B14" s="319"/>
      <c r="C14" s="319"/>
      <c r="D14" s="319"/>
      <c r="E14" s="319"/>
      <c r="F14" s="319"/>
      <c r="G14" s="319"/>
      <c r="H14" s="319"/>
      <c r="I14" s="319"/>
      <c r="J14" s="319"/>
    </row>
    <row r="15" spans="1:10" ht="15.75">
      <c r="A15" s="319" t="s">
        <v>272</v>
      </c>
      <c r="B15" s="319"/>
      <c r="C15" s="319"/>
      <c r="D15" s="319"/>
      <c r="E15" s="319"/>
      <c r="F15" s="319"/>
      <c r="G15" s="319"/>
      <c r="H15" s="319"/>
      <c r="I15" s="319"/>
      <c r="J15" s="319"/>
    </row>
    <row r="16" spans="1:10" ht="15.75">
      <c r="A16" s="324" t="s">
        <v>351</v>
      </c>
      <c r="B16" s="324"/>
      <c r="C16" s="324"/>
      <c r="D16" s="324"/>
      <c r="E16" s="324"/>
      <c r="F16" s="324"/>
      <c r="G16" s="324"/>
      <c r="H16" s="324"/>
      <c r="I16" s="324"/>
      <c r="J16" s="324"/>
    </row>
    <row r="18" spans="1:10" ht="41.25" customHeight="1">
      <c r="A18" s="316" t="s">
        <v>211</v>
      </c>
      <c r="B18" s="316" t="s">
        <v>212</v>
      </c>
      <c r="C18" s="316" t="s">
        <v>213</v>
      </c>
      <c r="D18" s="316" t="s">
        <v>214</v>
      </c>
      <c r="E18" s="316" t="s">
        <v>215</v>
      </c>
      <c r="F18" s="316" t="s">
        <v>216</v>
      </c>
      <c r="G18" s="316" t="s">
        <v>217</v>
      </c>
      <c r="H18" s="316" t="s">
        <v>218</v>
      </c>
      <c r="I18" s="316" t="s">
        <v>219</v>
      </c>
      <c r="J18" s="316" t="s">
        <v>220</v>
      </c>
    </row>
    <row r="19" spans="1:10" ht="12.75" customHeight="1">
      <c r="A19" s="298">
        <v>10000</v>
      </c>
      <c r="B19" s="298" t="s">
        <v>221</v>
      </c>
      <c r="C19" s="304">
        <f>+C20+C24+C28+C29+C31+C33</f>
        <v>157791122.09999999</v>
      </c>
      <c r="D19" s="304"/>
      <c r="E19" s="304"/>
      <c r="F19" s="304">
        <f>+F20+F24+F28+F29+F31+F33</f>
        <v>157791122.09999999</v>
      </c>
      <c r="G19" s="304">
        <f>+G20+G24+G28+G29+G31+G33</f>
        <v>67232054.109999985</v>
      </c>
      <c r="H19" s="304">
        <f t="shared" ref="H19:J19" si="0">+H20+H24+H28+H29+H31+H33</f>
        <v>67232054.109999985</v>
      </c>
      <c r="I19" s="304">
        <f t="shared" si="0"/>
        <v>67232054.109999985</v>
      </c>
      <c r="J19" s="304">
        <f t="shared" si="0"/>
        <v>51126194.979999997</v>
      </c>
    </row>
    <row r="20" spans="1:10" ht="12.75" customHeight="1">
      <c r="A20" s="298">
        <v>10100</v>
      </c>
      <c r="B20" s="298" t="s">
        <v>222</v>
      </c>
      <c r="C20" s="304">
        <f>+C21+C22+C23</f>
        <v>96684073.719999999</v>
      </c>
      <c r="D20" s="304"/>
      <c r="E20" s="304"/>
      <c r="F20" s="304">
        <f>+F21+F22+F23</f>
        <v>96684073.719999999</v>
      </c>
      <c r="G20" s="304">
        <f>+G21+G22+G23</f>
        <v>43852179.139999993</v>
      </c>
      <c r="H20" s="304">
        <f t="shared" ref="H20:J20" si="1">+H21+H22+H23</f>
        <v>43852179.139999993</v>
      </c>
      <c r="I20" s="304">
        <f t="shared" si="1"/>
        <v>43852179.139999993</v>
      </c>
      <c r="J20" s="304">
        <f t="shared" si="1"/>
        <v>33219993.780000001</v>
      </c>
    </row>
    <row r="21" spans="1:10" ht="12.75" customHeight="1">
      <c r="A21" s="299">
        <v>10101</v>
      </c>
      <c r="B21" s="299" t="s">
        <v>223</v>
      </c>
      <c r="C21" s="305">
        <v>72135934.739999995</v>
      </c>
      <c r="D21" s="305"/>
      <c r="E21" s="305"/>
      <c r="F21" s="305">
        <v>72135934.739999995</v>
      </c>
      <c r="G21" s="305">
        <v>32764549.359999999</v>
      </c>
      <c r="H21" s="305">
        <f>+G21</f>
        <v>32764549.359999999</v>
      </c>
      <c r="I21" s="305">
        <f>+H21</f>
        <v>32764549.359999999</v>
      </c>
      <c r="J21" s="305">
        <v>27007469.02</v>
      </c>
    </row>
    <row r="22" spans="1:10" ht="12.75" customHeight="1">
      <c r="A22" s="299">
        <v>10104</v>
      </c>
      <c r="B22" s="299" t="s">
        <v>224</v>
      </c>
      <c r="C22" s="305">
        <v>6259413.9000000004</v>
      </c>
      <c r="D22" s="305"/>
      <c r="E22" s="305"/>
      <c r="F22" s="305">
        <v>6259413.9000000004</v>
      </c>
      <c r="G22" s="305">
        <v>2881362.98</v>
      </c>
      <c r="H22" s="305">
        <f>+G22</f>
        <v>2881362.98</v>
      </c>
      <c r="I22" s="305">
        <f>+H22</f>
        <v>2881362.98</v>
      </c>
      <c r="J22" s="305">
        <v>0</v>
      </c>
    </row>
    <row r="23" spans="1:10" ht="12.75" customHeight="1">
      <c r="A23" s="299">
        <v>10106</v>
      </c>
      <c r="B23" s="299" t="s">
        <v>225</v>
      </c>
      <c r="C23" s="305">
        <v>18288725.079999998</v>
      </c>
      <c r="D23" s="305"/>
      <c r="E23" s="305"/>
      <c r="F23" s="305">
        <v>18288725.079999998</v>
      </c>
      <c r="G23" s="305">
        <v>8206266.7999999998</v>
      </c>
      <c r="H23" s="305">
        <f>+G23</f>
        <v>8206266.7999999998</v>
      </c>
      <c r="I23" s="305">
        <f>+H23</f>
        <v>8206266.7999999998</v>
      </c>
      <c r="J23" s="305">
        <v>6212524.7599999998</v>
      </c>
    </row>
    <row r="24" spans="1:10" ht="12.75" customHeight="1">
      <c r="A24" s="298">
        <v>10200</v>
      </c>
      <c r="B24" s="298" t="s">
        <v>226</v>
      </c>
      <c r="C24" s="304">
        <f>+C25+C26+C27</f>
        <v>57555978.190000005</v>
      </c>
      <c r="D24" s="304"/>
      <c r="E24" s="304"/>
      <c r="F24" s="304">
        <f>+F25+F26+F27</f>
        <v>57555978.190000005</v>
      </c>
      <c r="G24" s="304">
        <f>+G25+G26+G27</f>
        <v>22103906.969999999</v>
      </c>
      <c r="H24" s="304">
        <f t="shared" ref="H24:J24" si="2">+H25+H26+H27</f>
        <v>22103906.969999999</v>
      </c>
      <c r="I24" s="304">
        <f t="shared" si="2"/>
        <v>22103906.969999999</v>
      </c>
      <c r="J24" s="304">
        <f t="shared" si="2"/>
        <v>16887052.27</v>
      </c>
    </row>
    <row r="25" spans="1:10" ht="12.75" customHeight="1">
      <c r="A25" s="299">
        <v>10201</v>
      </c>
      <c r="B25" s="299" t="s">
        <v>227</v>
      </c>
      <c r="C25" s="305">
        <v>43336763.32</v>
      </c>
      <c r="D25" s="305"/>
      <c r="E25" s="305"/>
      <c r="F25" s="305">
        <v>43336763.32</v>
      </c>
      <c r="G25" s="305">
        <v>16608991.359999999</v>
      </c>
      <c r="H25" s="305">
        <f>+G25</f>
        <v>16608991.359999999</v>
      </c>
      <c r="I25" s="305">
        <f>+H25</f>
        <v>16608991.359999999</v>
      </c>
      <c r="J25" s="305">
        <v>13729310.859999999</v>
      </c>
    </row>
    <row r="26" spans="1:10" ht="12.75" customHeight="1">
      <c r="A26" s="299">
        <v>10203</v>
      </c>
      <c r="B26" s="299" t="s">
        <v>224</v>
      </c>
      <c r="C26" s="305">
        <v>3456714.88</v>
      </c>
      <c r="D26" s="305"/>
      <c r="E26" s="305"/>
      <c r="F26" s="305">
        <v>3456714.88</v>
      </c>
      <c r="G26" s="305">
        <v>1361664.78</v>
      </c>
      <c r="H26" s="305">
        <f>+G26</f>
        <v>1361664.78</v>
      </c>
      <c r="I26" s="305">
        <f>+H26</f>
        <v>1361664.78</v>
      </c>
      <c r="J26" s="305">
        <v>0</v>
      </c>
    </row>
    <row r="27" spans="1:10" ht="12.75" customHeight="1">
      <c r="A27" s="299">
        <v>10205</v>
      </c>
      <c r="B27" s="299" t="s">
        <v>225</v>
      </c>
      <c r="C27" s="305">
        <v>10762499.99</v>
      </c>
      <c r="D27" s="305"/>
      <c r="E27" s="305"/>
      <c r="F27" s="305">
        <v>10762499.99</v>
      </c>
      <c r="G27" s="305">
        <v>4133250.83</v>
      </c>
      <c r="H27" s="305">
        <f>+G27</f>
        <v>4133250.83</v>
      </c>
      <c r="I27" s="305">
        <f>+H27</f>
        <v>4133250.83</v>
      </c>
      <c r="J27" s="305">
        <v>3157741.41</v>
      </c>
    </row>
    <row r="28" spans="1:10" ht="12.75" customHeight="1">
      <c r="A28" s="298">
        <v>10300</v>
      </c>
      <c r="B28" s="298" t="s">
        <v>294</v>
      </c>
      <c r="C28" s="304">
        <v>0</v>
      </c>
      <c r="D28" s="304"/>
      <c r="E28" s="304"/>
      <c r="F28" s="304">
        <v>0</v>
      </c>
      <c r="G28" s="304">
        <v>0</v>
      </c>
      <c r="H28" s="304">
        <v>0</v>
      </c>
      <c r="I28" s="304">
        <v>0</v>
      </c>
      <c r="J28" s="304">
        <v>0</v>
      </c>
    </row>
    <row r="29" spans="1:10" ht="12.75" customHeight="1">
      <c r="A29" s="298">
        <v>10400</v>
      </c>
      <c r="B29" s="298" t="s">
        <v>295</v>
      </c>
      <c r="C29" s="304">
        <f>+C30</f>
        <v>932315.67</v>
      </c>
      <c r="D29" s="304"/>
      <c r="E29" s="304"/>
      <c r="F29" s="304">
        <f>+F30</f>
        <v>932315.67</v>
      </c>
      <c r="G29" s="304">
        <f>+G30</f>
        <v>563204.4</v>
      </c>
      <c r="H29" s="304">
        <f t="shared" ref="H29:J29" si="3">+H30</f>
        <v>563204.4</v>
      </c>
      <c r="I29" s="304">
        <f t="shared" si="3"/>
        <v>563204.4</v>
      </c>
      <c r="J29" s="304">
        <f t="shared" si="3"/>
        <v>475125.7</v>
      </c>
    </row>
    <row r="30" spans="1:10" ht="12.75" customHeight="1">
      <c r="A30" s="299">
        <v>10401</v>
      </c>
      <c r="B30" s="299" t="s">
        <v>228</v>
      </c>
      <c r="C30" s="305">
        <v>932315.67</v>
      </c>
      <c r="D30" s="305"/>
      <c r="E30" s="305"/>
      <c r="F30" s="305">
        <v>932315.67</v>
      </c>
      <c r="G30" s="305">
        <v>563204.4</v>
      </c>
      <c r="H30" s="305">
        <f>+G30</f>
        <v>563204.4</v>
      </c>
      <c r="I30" s="305">
        <f>+H30</f>
        <v>563204.4</v>
      </c>
      <c r="J30" s="305">
        <v>475125.7</v>
      </c>
    </row>
    <row r="31" spans="1:10" ht="12.75" customHeight="1">
      <c r="A31" s="298">
        <v>10500</v>
      </c>
      <c r="B31" s="298" t="s">
        <v>293</v>
      </c>
      <c r="C31" s="304">
        <f>+C32</f>
        <v>1251320.77</v>
      </c>
      <c r="D31" s="304"/>
      <c r="E31" s="304"/>
      <c r="F31" s="304">
        <f>+F32</f>
        <v>1251320.77</v>
      </c>
      <c r="G31" s="304">
        <f>+G32</f>
        <v>537478.68999999994</v>
      </c>
      <c r="H31" s="304">
        <f t="shared" ref="H31:I31" si="4">+H32</f>
        <v>537478.68999999994</v>
      </c>
      <c r="I31" s="304">
        <f t="shared" si="4"/>
        <v>537478.68999999994</v>
      </c>
      <c r="J31" s="304">
        <f>+J32</f>
        <v>408034.9</v>
      </c>
    </row>
    <row r="32" spans="1:10" ht="12.75" customHeight="1">
      <c r="A32" s="300">
        <v>10501</v>
      </c>
      <c r="B32" s="300" t="s">
        <v>328</v>
      </c>
      <c r="C32" s="306">
        <v>1251320.77</v>
      </c>
      <c r="D32" s="304"/>
      <c r="E32" s="304"/>
      <c r="F32" s="306">
        <v>1251320.77</v>
      </c>
      <c r="G32" s="306">
        <v>537478.68999999994</v>
      </c>
      <c r="H32" s="306">
        <f>+G32</f>
        <v>537478.68999999994</v>
      </c>
      <c r="I32" s="306">
        <f>+H32</f>
        <v>537478.68999999994</v>
      </c>
      <c r="J32" s="306">
        <v>408034.9</v>
      </c>
    </row>
    <row r="33" spans="1:10" ht="12.75" customHeight="1">
      <c r="A33" s="298">
        <v>10600</v>
      </c>
      <c r="B33" s="298" t="s">
        <v>298</v>
      </c>
      <c r="C33" s="304">
        <f>+C34</f>
        <v>1367433.75</v>
      </c>
      <c r="D33" s="304"/>
      <c r="E33" s="304"/>
      <c r="F33" s="304">
        <f>+F34</f>
        <v>1367433.75</v>
      </c>
      <c r="G33" s="304">
        <f>+G34</f>
        <v>175284.91</v>
      </c>
      <c r="H33" s="304">
        <f>+H34</f>
        <v>175284.91</v>
      </c>
      <c r="I33" s="304">
        <f>+I34</f>
        <v>175284.91</v>
      </c>
      <c r="J33" s="304">
        <f>+J34</f>
        <v>135988.32999999999</v>
      </c>
    </row>
    <row r="34" spans="1:10" s="232" customFormat="1" ht="12.75" customHeight="1">
      <c r="A34" s="300">
        <v>10601</v>
      </c>
      <c r="B34" s="300" t="s">
        <v>298</v>
      </c>
      <c r="C34" s="306">
        <v>1367433.75</v>
      </c>
      <c r="D34" s="306"/>
      <c r="E34" s="306"/>
      <c r="F34" s="306">
        <v>1367433.75</v>
      </c>
      <c r="G34" s="306">
        <v>175284.91</v>
      </c>
      <c r="H34" s="306">
        <f>+G34</f>
        <v>175284.91</v>
      </c>
      <c r="I34" s="306">
        <f>+H34</f>
        <v>175284.91</v>
      </c>
      <c r="J34" s="306">
        <v>135988.32999999999</v>
      </c>
    </row>
    <row r="35" spans="1:10" ht="12.75" customHeight="1">
      <c r="A35" s="298">
        <v>20000</v>
      </c>
      <c r="B35" s="298" t="s">
        <v>229</v>
      </c>
      <c r="C35" s="304">
        <f>+C36+C39+C44+C51+C56+C61+C65+C68+C70</f>
        <v>1726045</v>
      </c>
      <c r="D35" s="304"/>
      <c r="E35" s="304"/>
      <c r="F35" s="304">
        <f>+C35</f>
        <v>1726045</v>
      </c>
      <c r="G35" s="304">
        <f>+G36+G39+G44+G51+G56+G61+G65+G68+G70</f>
        <v>156703.4</v>
      </c>
      <c r="H35" s="304">
        <f>+H36+H39+H44+H51+H56+H61+H65+H68+H70</f>
        <v>153778.4</v>
      </c>
      <c r="I35" s="304">
        <f>+I36+I39+I44+I51+I56+I61+I65+I68+I70</f>
        <v>153778.4</v>
      </c>
      <c r="J35" s="304">
        <f>+J36+J39+J44+J51+J56+J61+J65+J68+J70</f>
        <v>153778.4</v>
      </c>
    </row>
    <row r="36" spans="1:10" ht="12.75" customHeight="1">
      <c r="A36" s="298">
        <v>20100</v>
      </c>
      <c r="B36" s="298" t="s">
        <v>292</v>
      </c>
      <c r="C36" s="304">
        <f>+C37+C38</f>
        <v>205130</v>
      </c>
      <c r="D36" s="304"/>
      <c r="E36" s="304"/>
      <c r="F36" s="304">
        <f t="shared" ref="F36:F76" si="5">+C36</f>
        <v>205130</v>
      </c>
      <c r="G36" s="304">
        <f>+G37+G38</f>
        <v>60548.5</v>
      </c>
      <c r="H36" s="304">
        <f>+H37+H38</f>
        <v>60548.5</v>
      </c>
      <c r="I36" s="304">
        <f>+I37+I38</f>
        <v>60548.5</v>
      </c>
      <c r="J36" s="304">
        <f>+J37+J38</f>
        <v>60548.5</v>
      </c>
    </row>
    <row r="37" spans="1:10" ht="12.75" customHeight="1">
      <c r="A37" s="299">
        <v>20101</v>
      </c>
      <c r="B37" s="299" t="s">
        <v>230</v>
      </c>
      <c r="C37" s="305">
        <v>198380</v>
      </c>
      <c r="D37" s="305"/>
      <c r="E37" s="305"/>
      <c r="F37" s="306">
        <f t="shared" si="5"/>
        <v>198380</v>
      </c>
      <c r="G37" s="305">
        <v>60548.5</v>
      </c>
      <c r="H37" s="305">
        <f>+G37</f>
        <v>60548.5</v>
      </c>
      <c r="I37" s="305">
        <f t="shared" ref="I37:J37" si="6">+H37</f>
        <v>60548.5</v>
      </c>
      <c r="J37" s="305">
        <f t="shared" si="6"/>
        <v>60548.5</v>
      </c>
    </row>
    <row r="38" spans="1:10" ht="12.75" customHeight="1">
      <c r="A38" s="299">
        <v>20109</v>
      </c>
      <c r="B38" s="299" t="s">
        <v>279</v>
      </c>
      <c r="C38" s="305">
        <v>6750</v>
      </c>
      <c r="D38" s="305"/>
      <c r="E38" s="305"/>
      <c r="F38" s="306">
        <f t="shared" si="5"/>
        <v>6750</v>
      </c>
      <c r="G38" s="305">
        <v>0</v>
      </c>
      <c r="H38" s="305">
        <f>+G38</f>
        <v>0</v>
      </c>
      <c r="I38" s="305">
        <v>0</v>
      </c>
      <c r="J38" s="305">
        <f t="shared" ref="J38" si="7">+I38</f>
        <v>0</v>
      </c>
    </row>
    <row r="39" spans="1:10" ht="12.75" customHeight="1">
      <c r="A39" s="298">
        <v>20200</v>
      </c>
      <c r="B39" s="298" t="s">
        <v>231</v>
      </c>
      <c r="C39" s="304">
        <f>+C40+C41+C42+C43</f>
        <v>84240</v>
      </c>
      <c r="D39" s="304"/>
      <c r="E39" s="304"/>
      <c r="F39" s="304">
        <f t="shared" si="5"/>
        <v>84240</v>
      </c>
      <c r="G39" s="304">
        <f>+G41+G40</f>
        <v>0</v>
      </c>
      <c r="H39" s="304">
        <f>+H41+H40</f>
        <v>0</v>
      </c>
      <c r="I39" s="304">
        <f>+I41+I40</f>
        <v>0</v>
      </c>
      <c r="J39" s="304">
        <f>+J41+J40</f>
        <v>0</v>
      </c>
    </row>
    <row r="40" spans="1:10" s="232" customFormat="1" ht="12.75" customHeight="1">
      <c r="A40" s="300">
        <v>20201</v>
      </c>
      <c r="B40" s="300" t="s">
        <v>329</v>
      </c>
      <c r="C40" s="305">
        <v>21060</v>
      </c>
      <c r="D40" s="306"/>
      <c r="E40" s="306"/>
      <c r="F40" s="306">
        <f t="shared" si="5"/>
        <v>21060</v>
      </c>
      <c r="G40" s="306">
        <v>0</v>
      </c>
      <c r="H40" s="306">
        <f>+G40</f>
        <v>0</v>
      </c>
      <c r="I40" s="306">
        <f t="shared" ref="I40:J40" si="8">+H40</f>
        <v>0</v>
      </c>
      <c r="J40" s="306">
        <f t="shared" si="8"/>
        <v>0</v>
      </c>
    </row>
    <row r="41" spans="1:10" s="232" customFormat="1" ht="12.75" customHeight="1">
      <c r="A41" s="300">
        <v>20202</v>
      </c>
      <c r="B41" s="300" t="s">
        <v>311</v>
      </c>
      <c r="C41" s="305">
        <v>21060</v>
      </c>
      <c r="D41" s="306"/>
      <c r="E41" s="306"/>
      <c r="F41" s="306">
        <f t="shared" si="5"/>
        <v>21060</v>
      </c>
      <c r="G41" s="306">
        <v>0</v>
      </c>
      <c r="H41" s="306">
        <f>+G41</f>
        <v>0</v>
      </c>
      <c r="I41" s="306">
        <f t="shared" ref="I41" si="9">+H41</f>
        <v>0</v>
      </c>
      <c r="J41" s="306">
        <f t="shared" ref="J41:J42" si="10">+I41</f>
        <v>0</v>
      </c>
    </row>
    <row r="42" spans="1:10" s="232" customFormat="1" ht="12.75" customHeight="1">
      <c r="A42" s="300">
        <v>20203</v>
      </c>
      <c r="B42" s="300" t="s">
        <v>330</v>
      </c>
      <c r="C42" s="305">
        <v>21060</v>
      </c>
      <c r="D42" s="306"/>
      <c r="E42" s="306"/>
      <c r="F42" s="306">
        <f t="shared" si="5"/>
        <v>21060</v>
      </c>
      <c r="G42" s="306">
        <v>0</v>
      </c>
      <c r="H42" s="306">
        <f>+G42</f>
        <v>0</v>
      </c>
      <c r="I42" s="306">
        <f t="shared" ref="I42" si="11">+H42</f>
        <v>0</v>
      </c>
      <c r="J42" s="306">
        <f t="shared" si="10"/>
        <v>0</v>
      </c>
    </row>
    <row r="43" spans="1:10" s="232" customFormat="1" ht="12.75" customHeight="1">
      <c r="A43" s="300">
        <v>20209</v>
      </c>
      <c r="B43" s="300" t="s">
        <v>279</v>
      </c>
      <c r="C43" s="305">
        <v>21060</v>
      </c>
      <c r="D43" s="306"/>
      <c r="E43" s="306"/>
      <c r="F43" s="306">
        <f t="shared" si="5"/>
        <v>21060</v>
      </c>
      <c r="G43" s="306">
        <v>0</v>
      </c>
      <c r="H43" s="306">
        <f>+G43</f>
        <v>0</v>
      </c>
      <c r="I43" s="306">
        <f t="shared" ref="I43:J43" si="12">+H43</f>
        <v>0</v>
      </c>
      <c r="J43" s="306">
        <f t="shared" si="12"/>
        <v>0</v>
      </c>
    </row>
    <row r="44" spans="1:10" ht="12.75" customHeight="1">
      <c r="A44" s="298">
        <v>20300</v>
      </c>
      <c r="B44" s="298" t="s">
        <v>296</v>
      </c>
      <c r="C44" s="304">
        <f>+C45+C46+C47+C48+C49+C50</f>
        <v>450005</v>
      </c>
      <c r="D44" s="304"/>
      <c r="E44" s="304"/>
      <c r="F44" s="304">
        <f t="shared" si="5"/>
        <v>450005</v>
      </c>
      <c r="G44" s="304">
        <f>SUM(G45:G50)</f>
        <v>4434</v>
      </c>
      <c r="H44" s="304">
        <f>SUM(H45:H50)</f>
        <v>4434</v>
      </c>
      <c r="I44" s="304">
        <f t="shared" ref="I44:J44" si="13">SUM(I45:I50)</f>
        <v>4434</v>
      </c>
      <c r="J44" s="304">
        <f t="shared" si="13"/>
        <v>4434</v>
      </c>
    </row>
    <row r="45" spans="1:10" ht="12.75" customHeight="1">
      <c r="A45" s="300">
        <v>20301</v>
      </c>
      <c r="B45" s="300" t="s">
        <v>331</v>
      </c>
      <c r="C45" s="305">
        <v>220100</v>
      </c>
      <c r="D45" s="304"/>
      <c r="E45" s="304"/>
      <c r="F45" s="306">
        <f t="shared" si="5"/>
        <v>220100</v>
      </c>
      <c r="G45" s="306">
        <v>1207.5</v>
      </c>
      <c r="H45" s="306">
        <f t="shared" ref="H45:H50" si="14">+G45</f>
        <v>1207.5</v>
      </c>
      <c r="I45" s="306">
        <f t="shared" ref="I45:J45" si="15">+H45</f>
        <v>1207.5</v>
      </c>
      <c r="J45" s="306">
        <f t="shared" si="15"/>
        <v>1207.5</v>
      </c>
    </row>
    <row r="46" spans="1:10" ht="12.75" customHeight="1">
      <c r="A46" s="300">
        <v>20302</v>
      </c>
      <c r="B46" s="300" t="s">
        <v>325</v>
      </c>
      <c r="C46" s="306">
        <v>49140</v>
      </c>
      <c r="D46" s="306"/>
      <c r="E46" s="306"/>
      <c r="F46" s="306">
        <f t="shared" si="5"/>
        <v>49140</v>
      </c>
      <c r="G46" s="306">
        <v>0</v>
      </c>
      <c r="H46" s="306">
        <f t="shared" si="14"/>
        <v>0</v>
      </c>
      <c r="I46" s="306">
        <f t="shared" ref="I46:J46" si="16">+H46</f>
        <v>0</v>
      </c>
      <c r="J46" s="306">
        <f t="shared" si="16"/>
        <v>0</v>
      </c>
    </row>
    <row r="47" spans="1:10" s="232" customFormat="1" ht="12.75" customHeight="1">
      <c r="A47" s="300">
        <v>20303</v>
      </c>
      <c r="B47" s="300" t="s">
        <v>315</v>
      </c>
      <c r="C47" s="306">
        <v>49140</v>
      </c>
      <c r="D47" s="306"/>
      <c r="E47" s="306"/>
      <c r="F47" s="306">
        <f t="shared" si="5"/>
        <v>49140</v>
      </c>
      <c r="G47" s="306">
        <v>1020</v>
      </c>
      <c r="H47" s="306">
        <f t="shared" si="14"/>
        <v>1020</v>
      </c>
      <c r="I47" s="306">
        <f t="shared" ref="I47:J47" si="17">+H47</f>
        <v>1020</v>
      </c>
      <c r="J47" s="306">
        <f t="shared" si="17"/>
        <v>1020</v>
      </c>
    </row>
    <row r="48" spans="1:10" s="232" customFormat="1" ht="12.75" customHeight="1">
      <c r="A48" s="300">
        <v>20304</v>
      </c>
      <c r="B48" s="300" t="s">
        <v>326</v>
      </c>
      <c r="C48" s="306">
        <v>49140</v>
      </c>
      <c r="D48" s="306"/>
      <c r="E48" s="306"/>
      <c r="F48" s="306">
        <f t="shared" si="5"/>
        <v>49140</v>
      </c>
      <c r="G48" s="306">
        <v>737.5</v>
      </c>
      <c r="H48" s="306">
        <f t="shared" si="14"/>
        <v>737.5</v>
      </c>
      <c r="I48" s="306">
        <f t="shared" ref="I48:J48" si="18">+H48</f>
        <v>737.5</v>
      </c>
      <c r="J48" s="306">
        <f t="shared" si="18"/>
        <v>737.5</v>
      </c>
    </row>
    <row r="49" spans="1:10" ht="12.75" customHeight="1">
      <c r="A49" s="299">
        <v>20305</v>
      </c>
      <c r="B49" s="300" t="s">
        <v>277</v>
      </c>
      <c r="C49" s="306">
        <v>70200</v>
      </c>
      <c r="D49" s="306"/>
      <c r="E49" s="306"/>
      <c r="F49" s="306">
        <f t="shared" si="5"/>
        <v>70200</v>
      </c>
      <c r="G49" s="306">
        <v>1469</v>
      </c>
      <c r="H49" s="306">
        <f t="shared" si="14"/>
        <v>1469</v>
      </c>
      <c r="I49" s="306">
        <f t="shared" ref="I49:J49" si="19">+H49</f>
        <v>1469</v>
      </c>
      <c r="J49" s="306">
        <f t="shared" si="19"/>
        <v>1469</v>
      </c>
    </row>
    <row r="50" spans="1:10" ht="12.75" customHeight="1">
      <c r="A50" s="313">
        <v>20309</v>
      </c>
      <c r="B50" s="314" t="s">
        <v>279</v>
      </c>
      <c r="C50" s="315">
        <v>12285</v>
      </c>
      <c r="D50" s="315"/>
      <c r="E50" s="315"/>
      <c r="F50" s="315">
        <f t="shared" si="5"/>
        <v>12285</v>
      </c>
      <c r="G50" s="315">
        <v>0</v>
      </c>
      <c r="H50" s="315">
        <f t="shared" si="14"/>
        <v>0</v>
      </c>
      <c r="I50" s="315">
        <f>+H50</f>
        <v>0</v>
      </c>
      <c r="J50" s="315">
        <f>+I50</f>
        <v>0</v>
      </c>
    </row>
    <row r="51" spans="1:10" ht="12.75" customHeight="1">
      <c r="A51" s="301">
        <v>20400</v>
      </c>
      <c r="B51" s="301" t="s">
        <v>297</v>
      </c>
      <c r="C51" s="304">
        <f>+C52+C53+C54+C55</f>
        <v>56350</v>
      </c>
      <c r="D51" s="304"/>
      <c r="E51" s="304"/>
      <c r="F51" s="304">
        <f t="shared" si="5"/>
        <v>56350</v>
      </c>
      <c r="G51" s="304">
        <f>+G54+G53+G52</f>
        <v>2590</v>
      </c>
      <c r="H51" s="304">
        <f>+H54+H53+H52</f>
        <v>2590</v>
      </c>
      <c r="I51" s="304">
        <f>+I54+I53+I52</f>
        <v>2590</v>
      </c>
      <c r="J51" s="304">
        <f>+J54+J53+J52</f>
        <v>2590</v>
      </c>
    </row>
    <row r="52" spans="1:10" ht="12.75" customHeight="1">
      <c r="A52" s="303">
        <v>20401</v>
      </c>
      <c r="B52" s="303" t="s">
        <v>318</v>
      </c>
      <c r="C52" s="306">
        <v>6750</v>
      </c>
      <c r="D52" s="306"/>
      <c r="E52" s="306"/>
      <c r="F52" s="306">
        <f t="shared" si="5"/>
        <v>6750</v>
      </c>
      <c r="G52" s="306">
        <v>0</v>
      </c>
      <c r="H52" s="306">
        <f>+G52</f>
        <v>0</v>
      </c>
      <c r="I52" s="306">
        <f t="shared" ref="I52:J52" si="20">+H52</f>
        <v>0</v>
      </c>
      <c r="J52" s="306">
        <f t="shared" si="20"/>
        <v>0</v>
      </c>
    </row>
    <row r="53" spans="1:10" ht="12.75" customHeight="1">
      <c r="A53" s="303">
        <v>20402</v>
      </c>
      <c r="B53" s="303" t="s">
        <v>313</v>
      </c>
      <c r="C53" s="306">
        <v>0</v>
      </c>
      <c r="D53" s="304"/>
      <c r="E53" s="304"/>
      <c r="F53" s="306">
        <f t="shared" si="5"/>
        <v>0</v>
      </c>
      <c r="G53" s="306">
        <v>0</v>
      </c>
      <c r="H53" s="306">
        <f>+G53</f>
        <v>0</v>
      </c>
      <c r="I53" s="306">
        <f t="shared" ref="I53:J53" si="21">+H53</f>
        <v>0</v>
      </c>
      <c r="J53" s="306">
        <f t="shared" si="21"/>
        <v>0</v>
      </c>
    </row>
    <row r="54" spans="1:10" ht="12.75" customHeight="1">
      <c r="A54" s="302">
        <v>20404</v>
      </c>
      <c r="B54" s="303" t="s">
        <v>285</v>
      </c>
      <c r="C54" s="306">
        <v>40500</v>
      </c>
      <c r="D54" s="306"/>
      <c r="E54" s="306"/>
      <c r="F54" s="306">
        <f t="shared" si="5"/>
        <v>40500</v>
      </c>
      <c r="G54" s="306">
        <v>2590</v>
      </c>
      <c r="H54" s="306">
        <f t="shared" ref="H54:J55" si="22">+G54</f>
        <v>2590</v>
      </c>
      <c r="I54" s="306">
        <f t="shared" si="22"/>
        <v>2590</v>
      </c>
      <c r="J54" s="306">
        <f t="shared" si="22"/>
        <v>2590</v>
      </c>
    </row>
    <row r="55" spans="1:10" ht="12.75" customHeight="1">
      <c r="A55" s="302">
        <v>20409</v>
      </c>
      <c r="B55" s="303" t="s">
        <v>279</v>
      </c>
      <c r="C55" s="306">
        <v>9100</v>
      </c>
      <c r="D55" s="306"/>
      <c r="E55" s="306"/>
      <c r="F55" s="306">
        <f t="shared" si="5"/>
        <v>9100</v>
      </c>
      <c r="G55" s="306">
        <v>0</v>
      </c>
      <c r="H55" s="306">
        <f>+G55</f>
        <v>0</v>
      </c>
      <c r="I55" s="306">
        <f t="shared" si="22"/>
        <v>0</v>
      </c>
      <c r="J55" s="306">
        <f t="shared" si="22"/>
        <v>0</v>
      </c>
    </row>
    <row r="56" spans="1:10" ht="12.75" customHeight="1">
      <c r="A56" s="301">
        <v>20500</v>
      </c>
      <c r="B56" s="301" t="s">
        <v>278</v>
      </c>
      <c r="C56" s="304">
        <f>+C57+C58+C59+C60</f>
        <v>168400</v>
      </c>
      <c r="D56" s="304"/>
      <c r="E56" s="304"/>
      <c r="F56" s="304">
        <f t="shared" si="5"/>
        <v>168400</v>
      </c>
      <c r="G56" s="304">
        <f>+G57+G58+G59</f>
        <v>23621.119999999999</v>
      </c>
      <c r="H56" s="304">
        <f>+H59+H58+H57</f>
        <v>23621.119999999999</v>
      </c>
      <c r="I56" s="304">
        <f>+I59+I58+I57</f>
        <v>23621.119999999999</v>
      </c>
      <c r="J56" s="304">
        <f>+J59+J58+J57</f>
        <v>23621.119999999999</v>
      </c>
    </row>
    <row r="57" spans="1:10" ht="12.75" customHeight="1">
      <c r="A57" s="303">
        <v>20502</v>
      </c>
      <c r="B57" s="303" t="s">
        <v>286</v>
      </c>
      <c r="C57" s="306">
        <v>16900</v>
      </c>
      <c r="D57" s="304"/>
      <c r="E57" s="304"/>
      <c r="F57" s="306">
        <f t="shared" si="5"/>
        <v>16900</v>
      </c>
      <c r="G57" s="306">
        <v>0</v>
      </c>
      <c r="H57" s="306">
        <f>+G57</f>
        <v>0</v>
      </c>
      <c r="I57" s="306">
        <f t="shared" ref="I57:J57" si="23">+H57</f>
        <v>0</v>
      </c>
      <c r="J57" s="306">
        <f t="shared" si="23"/>
        <v>0</v>
      </c>
    </row>
    <row r="58" spans="1:10" ht="12.75" customHeight="1">
      <c r="A58" s="302">
        <v>20505</v>
      </c>
      <c r="B58" s="302" t="s">
        <v>232</v>
      </c>
      <c r="C58" s="305">
        <v>0</v>
      </c>
      <c r="D58" s="305"/>
      <c r="E58" s="305"/>
      <c r="F58" s="306">
        <f t="shared" si="5"/>
        <v>0</v>
      </c>
      <c r="G58" s="305">
        <v>0</v>
      </c>
      <c r="H58" s="305">
        <f t="shared" ref="H58:J60" si="24">+G58</f>
        <v>0</v>
      </c>
      <c r="I58" s="305">
        <f t="shared" si="24"/>
        <v>0</v>
      </c>
      <c r="J58" s="305">
        <f t="shared" si="24"/>
        <v>0</v>
      </c>
    </row>
    <row r="59" spans="1:10" ht="12.75" customHeight="1">
      <c r="A59" s="302">
        <v>20506</v>
      </c>
      <c r="B59" s="302" t="s">
        <v>233</v>
      </c>
      <c r="C59" s="305">
        <v>136500</v>
      </c>
      <c r="D59" s="305"/>
      <c r="E59" s="305"/>
      <c r="F59" s="306">
        <f t="shared" si="5"/>
        <v>136500</v>
      </c>
      <c r="G59" s="305">
        <v>23621.119999999999</v>
      </c>
      <c r="H59" s="305">
        <f>+G59</f>
        <v>23621.119999999999</v>
      </c>
      <c r="I59" s="305">
        <f t="shared" si="24"/>
        <v>23621.119999999999</v>
      </c>
      <c r="J59" s="305">
        <f t="shared" si="24"/>
        <v>23621.119999999999</v>
      </c>
    </row>
    <row r="60" spans="1:10" ht="12.75" customHeight="1">
      <c r="A60" s="302">
        <v>20509</v>
      </c>
      <c r="B60" s="302" t="s">
        <v>279</v>
      </c>
      <c r="C60" s="305">
        <v>15000</v>
      </c>
      <c r="D60" s="305"/>
      <c r="E60" s="305"/>
      <c r="F60" s="306">
        <f t="shared" si="5"/>
        <v>15000</v>
      </c>
      <c r="G60" s="305">
        <v>0</v>
      </c>
      <c r="H60" s="305">
        <f>+G60</f>
        <v>0</v>
      </c>
      <c r="I60" s="305">
        <f t="shared" si="24"/>
        <v>0</v>
      </c>
      <c r="J60" s="305">
        <f t="shared" si="24"/>
        <v>0</v>
      </c>
    </row>
    <row r="61" spans="1:10" ht="12.75" customHeight="1">
      <c r="A61" s="301">
        <v>20600</v>
      </c>
      <c r="B61" s="301" t="s">
        <v>299</v>
      </c>
      <c r="C61" s="304">
        <f>+C62+C63+C64</f>
        <v>21840</v>
      </c>
      <c r="D61" s="304"/>
      <c r="E61" s="304"/>
      <c r="F61" s="304">
        <f t="shared" si="5"/>
        <v>21840</v>
      </c>
      <c r="G61" s="304">
        <f>+G62+G63</f>
        <v>0</v>
      </c>
      <c r="H61" s="304">
        <f>+H62+H63</f>
        <v>0</v>
      </c>
      <c r="I61" s="304">
        <f>+I62+I63</f>
        <v>0</v>
      </c>
      <c r="J61" s="304">
        <f>+J62+J63</f>
        <v>0</v>
      </c>
    </row>
    <row r="62" spans="1:10" ht="12.75" customHeight="1">
      <c r="A62" s="303">
        <v>20602</v>
      </c>
      <c r="B62" s="303" t="s">
        <v>287</v>
      </c>
      <c r="C62" s="306">
        <v>7020</v>
      </c>
      <c r="D62" s="306"/>
      <c r="E62" s="306"/>
      <c r="F62" s="306">
        <f t="shared" si="5"/>
        <v>7020</v>
      </c>
      <c r="G62" s="306">
        <v>0</v>
      </c>
      <c r="H62" s="306">
        <f>+G62</f>
        <v>0</v>
      </c>
      <c r="I62" s="306">
        <f t="shared" ref="I62:J62" si="25">+H62</f>
        <v>0</v>
      </c>
      <c r="J62" s="306">
        <f t="shared" si="25"/>
        <v>0</v>
      </c>
    </row>
    <row r="63" spans="1:10" ht="12.75" customHeight="1">
      <c r="A63" s="303">
        <v>20603</v>
      </c>
      <c r="B63" s="303" t="s">
        <v>323</v>
      </c>
      <c r="C63" s="306">
        <v>7020</v>
      </c>
      <c r="D63" s="306"/>
      <c r="E63" s="306"/>
      <c r="F63" s="306">
        <f t="shared" si="5"/>
        <v>7020</v>
      </c>
      <c r="G63" s="306">
        <v>0</v>
      </c>
      <c r="H63" s="306">
        <f>+G63</f>
        <v>0</v>
      </c>
      <c r="I63" s="306">
        <f t="shared" ref="I63:J63" si="26">+H63</f>
        <v>0</v>
      </c>
      <c r="J63" s="306">
        <f t="shared" si="26"/>
        <v>0</v>
      </c>
    </row>
    <row r="64" spans="1:10" ht="12.75" customHeight="1">
      <c r="A64" s="303">
        <v>20609</v>
      </c>
      <c r="B64" s="302" t="s">
        <v>279</v>
      </c>
      <c r="C64" s="306">
        <v>7800</v>
      </c>
      <c r="D64" s="306"/>
      <c r="E64" s="306"/>
      <c r="F64" s="306">
        <f t="shared" si="5"/>
        <v>7800</v>
      </c>
      <c r="G64" s="306">
        <v>0</v>
      </c>
      <c r="H64" s="306">
        <f>+G64</f>
        <v>0</v>
      </c>
      <c r="I64" s="306">
        <f t="shared" ref="I64:J64" si="27">+H64</f>
        <v>0</v>
      </c>
      <c r="J64" s="306">
        <f t="shared" si="27"/>
        <v>0</v>
      </c>
    </row>
    <row r="65" spans="1:11" ht="12.75" customHeight="1">
      <c r="A65" s="301">
        <v>20700</v>
      </c>
      <c r="B65" s="301" t="s">
        <v>234</v>
      </c>
      <c r="C65" s="304">
        <f>+C66+C67</f>
        <v>24570</v>
      </c>
      <c r="D65" s="304"/>
      <c r="E65" s="304"/>
      <c r="F65" s="304">
        <f t="shared" si="5"/>
        <v>24570</v>
      </c>
      <c r="G65" s="304">
        <f>+G67</f>
        <v>0</v>
      </c>
      <c r="H65" s="304">
        <f>+H67</f>
        <v>0</v>
      </c>
      <c r="I65" s="304">
        <f>+I67</f>
        <v>0</v>
      </c>
      <c r="J65" s="304">
        <f>+J67</f>
        <v>0</v>
      </c>
    </row>
    <row r="66" spans="1:11" ht="12.75" customHeight="1">
      <c r="A66" s="303">
        <v>20705</v>
      </c>
      <c r="B66" s="303" t="s">
        <v>332</v>
      </c>
      <c r="C66" s="306">
        <v>12285</v>
      </c>
      <c r="D66" s="304"/>
      <c r="E66" s="304"/>
      <c r="F66" s="306">
        <f t="shared" si="5"/>
        <v>12285</v>
      </c>
      <c r="G66" s="306">
        <v>0</v>
      </c>
      <c r="H66" s="306">
        <f>+G66</f>
        <v>0</v>
      </c>
      <c r="I66" s="306">
        <f t="shared" ref="I66:J66" si="28">+H66</f>
        <v>0</v>
      </c>
      <c r="J66" s="306">
        <f t="shared" si="28"/>
        <v>0</v>
      </c>
    </row>
    <row r="67" spans="1:11" ht="12.75" customHeight="1">
      <c r="A67" s="303">
        <v>20709</v>
      </c>
      <c r="B67" s="303" t="s">
        <v>279</v>
      </c>
      <c r="C67" s="306">
        <v>12285</v>
      </c>
      <c r="D67" s="306"/>
      <c r="E67" s="306"/>
      <c r="F67" s="306">
        <f t="shared" si="5"/>
        <v>12285</v>
      </c>
      <c r="G67" s="306">
        <v>0</v>
      </c>
      <c r="H67" s="306">
        <f>+G67</f>
        <v>0</v>
      </c>
      <c r="I67" s="306">
        <f t="shared" ref="I67:J67" si="29">+H67</f>
        <v>0</v>
      </c>
      <c r="J67" s="306">
        <f t="shared" si="29"/>
        <v>0</v>
      </c>
    </row>
    <row r="68" spans="1:11" ht="12.75" customHeight="1">
      <c r="A68" s="301">
        <v>20800</v>
      </c>
      <c r="B68" s="301" t="s">
        <v>235</v>
      </c>
      <c r="C68" s="304">
        <f>+C69</f>
        <v>0</v>
      </c>
      <c r="D68" s="304"/>
      <c r="E68" s="304"/>
      <c r="F68" s="304">
        <f t="shared" si="5"/>
        <v>0</v>
      </c>
      <c r="G68" s="304">
        <v>0</v>
      </c>
      <c r="H68" s="304">
        <v>0</v>
      </c>
      <c r="I68" s="304">
        <v>0</v>
      </c>
      <c r="J68" s="304">
        <v>0</v>
      </c>
    </row>
    <row r="69" spans="1:11" ht="12.75" customHeight="1">
      <c r="A69" s="303">
        <v>20809</v>
      </c>
      <c r="B69" s="303" t="s">
        <v>332</v>
      </c>
      <c r="C69" s="306">
        <v>0</v>
      </c>
      <c r="D69" s="304"/>
      <c r="E69" s="304"/>
      <c r="F69" s="306">
        <f t="shared" si="5"/>
        <v>0</v>
      </c>
      <c r="G69" s="306">
        <f>+F69</f>
        <v>0</v>
      </c>
      <c r="H69" s="306">
        <f t="shared" ref="H69:J69" si="30">+G69</f>
        <v>0</v>
      </c>
      <c r="I69" s="306">
        <f t="shared" si="30"/>
        <v>0</v>
      </c>
      <c r="J69" s="306">
        <f t="shared" si="30"/>
        <v>0</v>
      </c>
      <c r="K69" s="232"/>
    </row>
    <row r="70" spans="1:11" ht="12.75" customHeight="1">
      <c r="A70" s="301">
        <v>20900</v>
      </c>
      <c r="B70" s="301" t="s">
        <v>300</v>
      </c>
      <c r="C70" s="304">
        <f>+C71+C72+C73+C74+C75+C76</f>
        <v>715510</v>
      </c>
      <c r="D70" s="304"/>
      <c r="E70" s="304"/>
      <c r="F70" s="304">
        <f t="shared" si="5"/>
        <v>715510</v>
      </c>
      <c r="G70" s="304">
        <f>+G71+G72+G75+G76+G73</f>
        <v>65509.78</v>
      </c>
      <c r="H70" s="304">
        <f>+H71+H72+H75+H76+H73</f>
        <v>62584.78</v>
      </c>
      <c r="I70" s="304">
        <f>+I71+I72+I75+I76+I73</f>
        <v>62584.78</v>
      </c>
      <c r="J70" s="304">
        <f>+J71+J72+J75+J76+J73</f>
        <v>62584.78</v>
      </c>
    </row>
    <row r="71" spans="1:11" ht="12.75" customHeight="1">
      <c r="A71" s="302">
        <v>20901</v>
      </c>
      <c r="B71" s="302" t="s">
        <v>288</v>
      </c>
      <c r="C71" s="306">
        <v>8100</v>
      </c>
      <c r="D71" s="304"/>
      <c r="E71" s="304"/>
      <c r="F71" s="306">
        <f t="shared" si="5"/>
        <v>8100</v>
      </c>
      <c r="G71" s="306">
        <v>2098.9</v>
      </c>
      <c r="H71" s="306">
        <f>+G71</f>
        <v>2098.9</v>
      </c>
      <c r="I71" s="306">
        <f t="shared" ref="I71:J71" si="31">+H71</f>
        <v>2098.9</v>
      </c>
      <c r="J71" s="306">
        <f t="shared" si="31"/>
        <v>2098.9</v>
      </c>
    </row>
    <row r="72" spans="1:11" ht="12.75" customHeight="1">
      <c r="A72" s="302">
        <v>20902</v>
      </c>
      <c r="B72" s="302" t="s">
        <v>236</v>
      </c>
      <c r="C72" s="306">
        <v>228150</v>
      </c>
      <c r="D72" s="305"/>
      <c r="E72" s="305"/>
      <c r="F72" s="306">
        <f t="shared" si="5"/>
        <v>228150</v>
      </c>
      <c r="G72" s="305">
        <v>29406.84</v>
      </c>
      <c r="H72" s="305">
        <v>26481.84</v>
      </c>
      <c r="I72" s="305">
        <f t="shared" ref="I72:J72" si="32">+H72</f>
        <v>26481.84</v>
      </c>
      <c r="J72" s="305">
        <f t="shared" si="32"/>
        <v>26481.84</v>
      </c>
    </row>
    <row r="73" spans="1:11" ht="12.75" customHeight="1">
      <c r="A73" s="302">
        <v>20903</v>
      </c>
      <c r="B73" s="302" t="s">
        <v>327</v>
      </c>
      <c r="C73" s="306">
        <v>68445</v>
      </c>
      <c r="D73" s="305"/>
      <c r="E73" s="305"/>
      <c r="F73" s="306">
        <f t="shared" si="5"/>
        <v>68445</v>
      </c>
      <c r="G73" s="305">
        <v>10025.030000000001</v>
      </c>
      <c r="H73" s="305">
        <f>+G73</f>
        <v>10025.030000000001</v>
      </c>
      <c r="I73" s="305">
        <f t="shared" ref="I73:J73" si="33">+H73</f>
        <v>10025.030000000001</v>
      </c>
      <c r="J73" s="305">
        <f t="shared" si="33"/>
        <v>10025.030000000001</v>
      </c>
    </row>
    <row r="74" spans="1:11" ht="12.75" customHeight="1">
      <c r="A74" s="302">
        <v>20904</v>
      </c>
      <c r="B74" s="302" t="s">
        <v>333</v>
      </c>
      <c r="C74" s="306">
        <v>22815</v>
      </c>
      <c r="D74" s="305"/>
      <c r="E74" s="305"/>
      <c r="F74" s="306">
        <f t="shared" si="5"/>
        <v>22815</v>
      </c>
      <c r="G74" s="305">
        <v>0</v>
      </c>
      <c r="H74" s="305">
        <f>+G74</f>
        <v>0</v>
      </c>
      <c r="I74" s="305">
        <f>+H74</f>
        <v>0</v>
      </c>
      <c r="J74" s="305">
        <v>0</v>
      </c>
    </row>
    <row r="75" spans="1:11" ht="12.75" customHeight="1">
      <c r="A75" s="302">
        <v>20906</v>
      </c>
      <c r="B75" s="302" t="s">
        <v>237</v>
      </c>
      <c r="C75" s="306">
        <v>108000</v>
      </c>
      <c r="D75" s="305"/>
      <c r="E75" s="305"/>
      <c r="F75" s="306">
        <f t="shared" si="5"/>
        <v>108000</v>
      </c>
      <c r="G75" s="305">
        <v>13347.34</v>
      </c>
      <c r="H75" s="305">
        <f>+G75</f>
        <v>13347.34</v>
      </c>
      <c r="I75" s="305">
        <f>+H75</f>
        <v>13347.34</v>
      </c>
      <c r="J75" s="305">
        <f>+I75</f>
        <v>13347.34</v>
      </c>
    </row>
    <row r="76" spans="1:11" ht="12.75" customHeight="1">
      <c r="A76" s="302">
        <v>20909</v>
      </c>
      <c r="B76" s="302" t="s">
        <v>238</v>
      </c>
      <c r="C76" s="306">
        <v>280000</v>
      </c>
      <c r="D76" s="305"/>
      <c r="E76" s="305"/>
      <c r="F76" s="306">
        <f t="shared" si="5"/>
        <v>280000</v>
      </c>
      <c r="G76" s="305">
        <v>10631.67</v>
      </c>
      <c r="H76" s="305">
        <f>+G76</f>
        <v>10631.67</v>
      </c>
      <c r="I76" s="305">
        <f>+H76</f>
        <v>10631.67</v>
      </c>
      <c r="J76" s="305">
        <f t="shared" ref="J76" si="34">+I76</f>
        <v>10631.67</v>
      </c>
    </row>
    <row r="77" spans="1:11" ht="12.75" customHeight="1">
      <c r="A77" s="301">
        <v>30000</v>
      </c>
      <c r="B77" s="301" t="s">
        <v>239</v>
      </c>
      <c r="C77" s="304">
        <f>+C78+C85+C92+C99+C125+C133+C134+C138+C143</f>
        <v>13886227.699999999</v>
      </c>
      <c r="D77" s="304"/>
      <c r="E77" s="304"/>
      <c r="F77" s="304">
        <f>+C77</f>
        <v>13886227.699999999</v>
      </c>
      <c r="G77" s="304">
        <f>+G78+G85+G92+G99+G125+G134+G138+G143</f>
        <v>6325008.0599999996</v>
      </c>
      <c r="H77" s="304">
        <f>+H78+H85+H92+H99+H125+H134+H138+H143</f>
        <v>3735321.0800000005</v>
      </c>
      <c r="I77" s="304">
        <f>+I78+I85+I92+I99+I125+I134+I138+I143</f>
        <v>3735321.0800000005</v>
      </c>
      <c r="J77" s="304">
        <f>+J78+J85+J92+J99+J125+J134+J138+J143</f>
        <v>3735321.0800000005</v>
      </c>
    </row>
    <row r="78" spans="1:11" ht="12.75" customHeight="1">
      <c r="A78" s="301">
        <v>30100</v>
      </c>
      <c r="B78" s="301" t="s">
        <v>240</v>
      </c>
      <c r="C78" s="307">
        <f>+C79+C80+C81+C82+C83+C84</f>
        <v>994115</v>
      </c>
      <c r="D78" s="307"/>
      <c r="E78" s="307"/>
      <c r="F78" s="307">
        <f t="shared" ref="F78:F101" si="35">+C78</f>
        <v>994115</v>
      </c>
      <c r="G78" s="304">
        <f>+G79+G80+G81+G82+G83</f>
        <v>922160.78</v>
      </c>
      <c r="H78" s="304">
        <f t="shared" ref="H78:I78" si="36">+H79+H80+H81+H82+H83</f>
        <v>367397.36000000004</v>
      </c>
      <c r="I78" s="304">
        <f t="shared" si="36"/>
        <v>367397.36000000004</v>
      </c>
      <c r="J78" s="304">
        <f>+J79+J80+J81+J82+J83</f>
        <v>367397.36000000004</v>
      </c>
    </row>
    <row r="79" spans="1:11" ht="12.75" customHeight="1">
      <c r="A79" s="302">
        <v>30101</v>
      </c>
      <c r="B79" s="302" t="s">
        <v>241</v>
      </c>
      <c r="C79" s="308">
        <v>457500</v>
      </c>
      <c r="D79" s="308"/>
      <c r="E79" s="308"/>
      <c r="F79" s="309">
        <f t="shared" si="35"/>
        <v>457500</v>
      </c>
      <c r="G79" s="305">
        <v>457500</v>
      </c>
      <c r="H79" s="305">
        <v>189984.94</v>
      </c>
      <c r="I79" s="305">
        <f>+H79</f>
        <v>189984.94</v>
      </c>
      <c r="J79" s="305">
        <f t="shared" ref="I79:J82" si="37">+I79</f>
        <v>189984.94</v>
      </c>
    </row>
    <row r="80" spans="1:11" ht="12.75" customHeight="1">
      <c r="A80" s="302">
        <v>30102</v>
      </c>
      <c r="B80" s="302" t="s">
        <v>242</v>
      </c>
      <c r="C80" s="308">
        <v>307580</v>
      </c>
      <c r="D80" s="308"/>
      <c r="E80" s="308"/>
      <c r="F80" s="309">
        <f t="shared" si="35"/>
        <v>307580</v>
      </c>
      <c r="G80" s="305">
        <f>+F80</f>
        <v>307580</v>
      </c>
      <c r="H80" s="305">
        <v>145303.6</v>
      </c>
      <c r="I80" s="305">
        <f>+H80</f>
        <v>145303.6</v>
      </c>
      <c r="J80" s="305">
        <f>+I80</f>
        <v>145303.6</v>
      </c>
    </row>
    <row r="81" spans="1:10" ht="12.75" customHeight="1">
      <c r="A81" s="302">
        <v>30103</v>
      </c>
      <c r="B81" s="302" t="s">
        <v>243</v>
      </c>
      <c r="C81" s="308">
        <v>43875</v>
      </c>
      <c r="D81" s="308"/>
      <c r="E81" s="308"/>
      <c r="F81" s="309">
        <f t="shared" si="35"/>
        <v>43875</v>
      </c>
      <c r="G81" s="305">
        <f>+F81</f>
        <v>43875</v>
      </c>
      <c r="H81" s="305">
        <v>4905.1099999999997</v>
      </c>
      <c r="I81" s="305">
        <f t="shared" si="37"/>
        <v>4905.1099999999997</v>
      </c>
      <c r="J81" s="305">
        <f t="shared" si="37"/>
        <v>4905.1099999999997</v>
      </c>
    </row>
    <row r="82" spans="1:10" ht="12.75" customHeight="1">
      <c r="A82" s="302">
        <v>30104</v>
      </c>
      <c r="B82" s="302" t="s">
        <v>244</v>
      </c>
      <c r="C82" s="308">
        <v>101400</v>
      </c>
      <c r="D82" s="308"/>
      <c r="E82" s="308"/>
      <c r="F82" s="309">
        <f t="shared" si="35"/>
        <v>101400</v>
      </c>
      <c r="G82" s="305">
        <f>+F82</f>
        <v>101400</v>
      </c>
      <c r="H82" s="305">
        <v>15397.93</v>
      </c>
      <c r="I82" s="305">
        <f t="shared" si="37"/>
        <v>15397.93</v>
      </c>
      <c r="J82" s="305">
        <f t="shared" si="37"/>
        <v>15397.93</v>
      </c>
    </row>
    <row r="83" spans="1:10" ht="12.75" customHeight="1">
      <c r="A83" s="302">
        <v>30105</v>
      </c>
      <c r="B83" s="302" t="s">
        <v>274</v>
      </c>
      <c r="C83" s="308">
        <v>60100</v>
      </c>
      <c r="D83" s="308"/>
      <c r="E83" s="308"/>
      <c r="F83" s="309">
        <f t="shared" si="35"/>
        <v>60100</v>
      </c>
      <c r="G83" s="305">
        <v>11805.78</v>
      </c>
      <c r="H83" s="305">
        <f t="shared" ref="H83:J84" si="38">+G83</f>
        <v>11805.78</v>
      </c>
      <c r="I83" s="305">
        <f t="shared" si="38"/>
        <v>11805.78</v>
      </c>
      <c r="J83" s="305">
        <f t="shared" si="38"/>
        <v>11805.78</v>
      </c>
    </row>
    <row r="84" spans="1:10" ht="12.75" customHeight="1">
      <c r="A84" s="302">
        <v>30109</v>
      </c>
      <c r="B84" s="302" t="s">
        <v>279</v>
      </c>
      <c r="C84" s="308">
        <v>23660</v>
      </c>
      <c r="D84" s="308"/>
      <c r="E84" s="308"/>
      <c r="F84" s="309">
        <f t="shared" si="35"/>
        <v>23660</v>
      </c>
      <c r="G84" s="305">
        <v>0</v>
      </c>
      <c r="H84" s="305">
        <f t="shared" si="38"/>
        <v>0</v>
      </c>
      <c r="I84" s="305">
        <f t="shared" si="38"/>
        <v>0</v>
      </c>
      <c r="J84" s="305">
        <f t="shared" si="38"/>
        <v>0</v>
      </c>
    </row>
    <row r="85" spans="1:10" ht="12.75" customHeight="1">
      <c r="A85" s="301">
        <v>30200</v>
      </c>
      <c r="B85" s="301" t="s">
        <v>245</v>
      </c>
      <c r="C85" s="307">
        <f>+C86+C87+C88+C89+C90+C91</f>
        <v>861150</v>
      </c>
      <c r="D85" s="307"/>
      <c r="E85" s="307"/>
      <c r="F85" s="307">
        <f t="shared" si="35"/>
        <v>861150</v>
      </c>
      <c r="G85" s="304">
        <f>+G89+G86+G91+G90</f>
        <v>395422.57</v>
      </c>
      <c r="H85" s="304">
        <f>+H89+H86+H91+H90</f>
        <v>249189.24</v>
      </c>
      <c r="I85" s="304">
        <f>+I89+I86+I91+I90</f>
        <v>249189.24</v>
      </c>
      <c r="J85" s="304">
        <f>+J89+J86+J91+J90</f>
        <v>249189.24</v>
      </c>
    </row>
    <row r="86" spans="1:10" ht="12.75" customHeight="1">
      <c r="A86" s="303">
        <v>30201</v>
      </c>
      <c r="B86" s="303" t="s">
        <v>289</v>
      </c>
      <c r="C86" s="308">
        <v>0</v>
      </c>
      <c r="D86" s="309"/>
      <c r="E86" s="309"/>
      <c r="F86" s="309">
        <f t="shared" si="35"/>
        <v>0</v>
      </c>
      <c r="G86" s="306">
        <v>0</v>
      </c>
      <c r="H86" s="306">
        <f>+G86</f>
        <v>0</v>
      </c>
      <c r="I86" s="306">
        <f t="shared" ref="I86:J86" si="39">+H86</f>
        <v>0</v>
      </c>
      <c r="J86" s="306">
        <f t="shared" si="39"/>
        <v>0</v>
      </c>
    </row>
    <row r="87" spans="1:10" ht="12.75" customHeight="1">
      <c r="A87" s="303">
        <v>30202</v>
      </c>
      <c r="B87" s="303" t="s">
        <v>334</v>
      </c>
      <c r="C87" s="308">
        <v>9000</v>
      </c>
      <c r="D87" s="309"/>
      <c r="E87" s="309"/>
      <c r="F87" s="309">
        <f t="shared" si="35"/>
        <v>9000</v>
      </c>
      <c r="G87" s="306">
        <v>0</v>
      </c>
      <c r="H87" s="306">
        <f>+G87</f>
        <v>0</v>
      </c>
      <c r="I87" s="306">
        <f t="shared" ref="I87:J87" si="40">+H87</f>
        <v>0</v>
      </c>
      <c r="J87" s="306">
        <f t="shared" si="40"/>
        <v>0</v>
      </c>
    </row>
    <row r="88" spans="1:10" ht="12.75" customHeight="1">
      <c r="A88" s="303">
        <v>30203</v>
      </c>
      <c r="B88" s="303" t="s">
        <v>335</v>
      </c>
      <c r="C88" s="308">
        <v>38400</v>
      </c>
      <c r="D88" s="309"/>
      <c r="E88" s="309"/>
      <c r="F88" s="309">
        <f t="shared" si="35"/>
        <v>38400</v>
      </c>
      <c r="G88" s="306">
        <v>0</v>
      </c>
      <c r="H88" s="306">
        <f>+G88</f>
        <v>0</v>
      </c>
      <c r="I88" s="306">
        <f t="shared" ref="I88:J88" si="41">+H88</f>
        <v>0</v>
      </c>
      <c r="J88" s="306">
        <f t="shared" si="41"/>
        <v>0</v>
      </c>
    </row>
    <row r="89" spans="1:10" ht="12.75" customHeight="1">
      <c r="A89" s="302">
        <v>30204</v>
      </c>
      <c r="B89" s="302" t="s">
        <v>246</v>
      </c>
      <c r="C89" s="308">
        <v>780000</v>
      </c>
      <c r="D89" s="308"/>
      <c r="E89" s="308"/>
      <c r="F89" s="309">
        <f t="shared" si="35"/>
        <v>780000</v>
      </c>
      <c r="G89" s="306">
        <v>395422.57</v>
      </c>
      <c r="H89" s="306">
        <v>249189.24</v>
      </c>
      <c r="I89" s="306">
        <f>+H89</f>
        <v>249189.24</v>
      </c>
      <c r="J89" s="306">
        <f>+I89</f>
        <v>249189.24</v>
      </c>
    </row>
    <row r="90" spans="1:10" ht="12.75" customHeight="1">
      <c r="A90" s="302">
        <v>30206</v>
      </c>
      <c r="B90" s="302" t="s">
        <v>319</v>
      </c>
      <c r="C90" s="308">
        <v>24300</v>
      </c>
      <c r="D90" s="308"/>
      <c r="E90" s="308"/>
      <c r="F90" s="309">
        <f t="shared" si="35"/>
        <v>24300</v>
      </c>
      <c r="G90" s="306">
        <v>0</v>
      </c>
      <c r="H90" s="306">
        <f>+G90</f>
        <v>0</v>
      </c>
      <c r="I90" s="306">
        <f t="shared" ref="I90:J90" si="42">+H90</f>
        <v>0</v>
      </c>
      <c r="J90" s="306">
        <f t="shared" si="42"/>
        <v>0</v>
      </c>
    </row>
    <row r="91" spans="1:10" ht="12.75" customHeight="1">
      <c r="A91" s="302">
        <v>30209</v>
      </c>
      <c r="B91" s="302" t="s">
        <v>279</v>
      </c>
      <c r="C91" s="308">
        <v>9450</v>
      </c>
      <c r="D91" s="308"/>
      <c r="E91" s="308"/>
      <c r="F91" s="309">
        <f t="shared" si="35"/>
        <v>9450</v>
      </c>
      <c r="G91" s="306">
        <v>0</v>
      </c>
      <c r="H91" s="306">
        <f>+G91</f>
        <v>0</v>
      </c>
      <c r="I91" s="306">
        <f t="shared" ref="I91:J91" si="43">+H91</f>
        <v>0</v>
      </c>
      <c r="J91" s="306">
        <f t="shared" si="43"/>
        <v>0</v>
      </c>
    </row>
    <row r="92" spans="1:10" ht="12.75" customHeight="1">
      <c r="A92" s="301">
        <v>30300</v>
      </c>
      <c r="B92" s="301" t="s">
        <v>301</v>
      </c>
      <c r="C92" s="307">
        <f>+C93+C94+C95+C96+C97+C98</f>
        <v>1884170</v>
      </c>
      <c r="D92" s="307"/>
      <c r="E92" s="307"/>
      <c r="F92" s="307">
        <f t="shared" si="35"/>
        <v>1884170</v>
      </c>
      <c r="G92" s="304">
        <f>+G94+G96+G98+G93+G95</f>
        <v>1161834.3600000001</v>
      </c>
      <c r="H92" s="304">
        <f>+H94+H96+H98+H93+H95</f>
        <v>526021.96</v>
      </c>
      <c r="I92" s="304">
        <f>+I94+I96+I98+I93+I95</f>
        <v>526021.96</v>
      </c>
      <c r="J92" s="304">
        <f>+J94+J96+J98+J93+J95</f>
        <v>526021.96</v>
      </c>
    </row>
    <row r="93" spans="1:10" s="232" customFormat="1" ht="12.75" customHeight="1">
      <c r="A93" s="303">
        <v>30301</v>
      </c>
      <c r="B93" s="303" t="s">
        <v>284</v>
      </c>
      <c r="C93" s="308">
        <v>410670</v>
      </c>
      <c r="D93" s="309"/>
      <c r="E93" s="309"/>
      <c r="F93" s="309">
        <f t="shared" si="35"/>
        <v>410670</v>
      </c>
      <c r="G93" s="306">
        <v>107600</v>
      </c>
      <c r="H93" s="306">
        <f>+G93</f>
        <v>107600</v>
      </c>
      <c r="I93" s="306">
        <f t="shared" ref="I93:J95" si="44">+H93</f>
        <v>107600</v>
      </c>
      <c r="J93" s="306">
        <f t="shared" si="44"/>
        <v>107600</v>
      </c>
    </row>
    <row r="94" spans="1:10" ht="12.75" customHeight="1">
      <c r="A94" s="303">
        <v>30302</v>
      </c>
      <c r="B94" s="303" t="s">
        <v>275</v>
      </c>
      <c r="C94" s="308">
        <v>54000</v>
      </c>
      <c r="D94" s="307"/>
      <c r="E94" s="307"/>
      <c r="F94" s="309">
        <f t="shared" si="35"/>
        <v>54000</v>
      </c>
      <c r="G94" s="306">
        <v>11620.06</v>
      </c>
      <c r="H94" s="306">
        <f>+G94</f>
        <v>11620.06</v>
      </c>
      <c r="I94" s="306">
        <f t="shared" si="44"/>
        <v>11620.06</v>
      </c>
      <c r="J94" s="306">
        <f t="shared" si="44"/>
        <v>11620.06</v>
      </c>
    </row>
    <row r="95" spans="1:10" ht="12.75" customHeight="1">
      <c r="A95" s="303">
        <v>30303</v>
      </c>
      <c r="B95" s="303" t="s">
        <v>312</v>
      </c>
      <c r="C95" s="308">
        <v>24000</v>
      </c>
      <c r="D95" s="307"/>
      <c r="E95" s="307"/>
      <c r="F95" s="309">
        <f t="shared" si="35"/>
        <v>24000</v>
      </c>
      <c r="G95" s="306">
        <v>6065</v>
      </c>
      <c r="H95" s="306">
        <f>+G95</f>
        <v>6065</v>
      </c>
      <c r="I95" s="306">
        <f t="shared" si="44"/>
        <v>6065</v>
      </c>
      <c r="J95" s="306">
        <f t="shared" si="44"/>
        <v>6065</v>
      </c>
    </row>
    <row r="96" spans="1:10" ht="12.75" customHeight="1">
      <c r="A96" s="302">
        <v>30305</v>
      </c>
      <c r="B96" s="302" t="s">
        <v>247</v>
      </c>
      <c r="C96" s="308">
        <v>1242800</v>
      </c>
      <c r="D96" s="308"/>
      <c r="E96" s="308"/>
      <c r="F96" s="309">
        <f t="shared" si="35"/>
        <v>1242800</v>
      </c>
      <c r="G96" s="305">
        <v>1033523.3</v>
      </c>
      <c r="H96" s="305">
        <v>397710.9</v>
      </c>
      <c r="I96" s="305">
        <f>+H96</f>
        <v>397710.9</v>
      </c>
      <c r="J96" s="305">
        <f>+I96</f>
        <v>397710.9</v>
      </c>
    </row>
    <row r="97" spans="1:10" ht="12.75" customHeight="1">
      <c r="A97" s="302">
        <v>30306</v>
      </c>
      <c r="B97" s="302" t="s">
        <v>336</v>
      </c>
      <c r="C97" s="308">
        <v>27000</v>
      </c>
      <c r="D97" s="308"/>
      <c r="E97" s="308"/>
      <c r="F97" s="309">
        <f t="shared" si="35"/>
        <v>27000</v>
      </c>
      <c r="G97" s="305">
        <v>0</v>
      </c>
      <c r="H97" s="305">
        <v>0</v>
      </c>
      <c r="I97" s="305">
        <v>0</v>
      </c>
      <c r="J97" s="305">
        <v>0</v>
      </c>
    </row>
    <row r="98" spans="1:10" ht="12.75" customHeight="1">
      <c r="A98" s="302">
        <v>30309</v>
      </c>
      <c r="B98" s="302" t="s">
        <v>279</v>
      </c>
      <c r="C98" s="308">
        <v>125700</v>
      </c>
      <c r="D98" s="308"/>
      <c r="E98" s="308"/>
      <c r="F98" s="309">
        <f t="shared" si="35"/>
        <v>125700</v>
      </c>
      <c r="G98" s="305">
        <v>3026</v>
      </c>
      <c r="H98" s="305">
        <f>+G98</f>
        <v>3026</v>
      </c>
      <c r="I98" s="305">
        <f>+H98</f>
        <v>3026</v>
      </c>
      <c r="J98" s="305">
        <f>+I98</f>
        <v>3026</v>
      </c>
    </row>
    <row r="99" spans="1:10" ht="12.75" customHeight="1">
      <c r="A99" s="301">
        <v>30400</v>
      </c>
      <c r="B99" s="301" t="s">
        <v>302</v>
      </c>
      <c r="C99" s="307">
        <f>+C100+C101+C120+C121+C122+C123+C124</f>
        <v>5727400</v>
      </c>
      <c r="D99" s="307"/>
      <c r="E99" s="307"/>
      <c r="F99" s="307">
        <f t="shared" si="35"/>
        <v>5727400</v>
      </c>
      <c r="G99" s="304">
        <f>+G100+G101+G121+G122+G124+G123</f>
        <v>1784833.12</v>
      </c>
      <c r="H99" s="304">
        <f t="shared" ref="H99:J99" si="45">+H100+H101+H121+H122+H124+H123</f>
        <v>1193431.29</v>
      </c>
      <c r="I99" s="304">
        <f t="shared" si="45"/>
        <v>1193431.29</v>
      </c>
      <c r="J99" s="304">
        <f t="shared" si="45"/>
        <v>1193431.29</v>
      </c>
    </row>
    <row r="100" spans="1:10" s="232" customFormat="1" ht="12.75" customHeight="1">
      <c r="A100" s="303">
        <v>30401</v>
      </c>
      <c r="B100" s="303" t="s">
        <v>317</v>
      </c>
      <c r="C100" s="308">
        <v>338000</v>
      </c>
      <c r="D100" s="309"/>
      <c r="E100" s="309"/>
      <c r="F100" s="309">
        <f t="shared" si="35"/>
        <v>338000</v>
      </c>
      <c r="G100" s="306">
        <v>0</v>
      </c>
      <c r="H100" s="306">
        <f>+G100</f>
        <v>0</v>
      </c>
      <c r="I100" s="306">
        <f t="shared" ref="I100:J100" si="46">+H100</f>
        <v>0</v>
      </c>
      <c r="J100" s="306">
        <f t="shared" si="46"/>
        <v>0</v>
      </c>
    </row>
    <row r="101" spans="1:10" s="232" customFormat="1" ht="12.75" customHeight="1">
      <c r="A101" s="303">
        <v>30402</v>
      </c>
      <c r="B101" s="303" t="s">
        <v>337</v>
      </c>
      <c r="C101" s="308">
        <v>420000</v>
      </c>
      <c r="D101" s="309"/>
      <c r="E101" s="309"/>
      <c r="F101" s="309">
        <f t="shared" si="35"/>
        <v>420000</v>
      </c>
      <c r="G101" s="306">
        <v>378000</v>
      </c>
      <c r="H101" s="306">
        <v>189000</v>
      </c>
      <c r="I101" s="306">
        <f>+H101</f>
        <v>189000</v>
      </c>
      <c r="J101" s="306">
        <f>+H101</f>
        <v>189000</v>
      </c>
    </row>
    <row r="102" spans="1:10" s="289" customFormat="1" ht="12.75" customHeight="1">
      <c r="C102" s="288"/>
      <c r="D102" s="287"/>
      <c r="E102" s="287"/>
      <c r="F102" s="287"/>
      <c r="G102" s="231"/>
      <c r="H102" s="231"/>
      <c r="I102" s="231"/>
      <c r="J102" s="231"/>
    </row>
    <row r="103" spans="1:10" s="289" customFormat="1" ht="12.75" customHeight="1">
      <c r="C103" s="288"/>
      <c r="D103" s="287"/>
      <c r="E103" s="287"/>
      <c r="F103" s="287"/>
      <c r="G103" s="231"/>
      <c r="H103" s="231"/>
      <c r="I103" s="231"/>
      <c r="J103" s="231"/>
    </row>
    <row r="104" spans="1:10" s="289" customFormat="1" ht="12.75" customHeight="1">
      <c r="C104" s="288"/>
      <c r="D104" s="287"/>
      <c r="E104" s="287"/>
      <c r="F104" s="287"/>
      <c r="G104" s="231"/>
      <c r="H104" s="231"/>
      <c r="I104" s="231"/>
      <c r="J104" s="231"/>
    </row>
    <row r="105" spans="1:10" s="289" customFormat="1" ht="12.75" customHeight="1">
      <c r="C105" s="288"/>
      <c r="D105" s="287"/>
      <c r="E105" s="287"/>
      <c r="F105" s="287"/>
      <c r="G105" s="231"/>
      <c r="H105" s="231"/>
      <c r="I105" s="231"/>
      <c r="J105" s="231"/>
    </row>
    <row r="106" spans="1:10" s="289" customFormat="1" ht="12.75" customHeight="1">
      <c r="C106" s="288"/>
      <c r="D106" s="287"/>
      <c r="E106" s="287"/>
      <c r="F106" s="287"/>
      <c r="G106" s="231"/>
      <c r="H106" s="231"/>
      <c r="I106" s="231"/>
      <c r="J106" s="231"/>
    </row>
    <row r="107" spans="1:10" s="289" customFormat="1" ht="12.75" customHeight="1">
      <c r="C107" s="288"/>
      <c r="D107" s="287"/>
      <c r="E107" s="287"/>
      <c r="F107" s="287"/>
      <c r="G107" s="231"/>
      <c r="H107" s="231"/>
      <c r="I107" s="231"/>
      <c r="J107" s="231"/>
    </row>
    <row r="108" spans="1:10" s="289" customFormat="1" ht="12.75" customHeight="1">
      <c r="C108" s="288"/>
      <c r="D108" s="287"/>
      <c r="E108" s="287"/>
      <c r="F108" s="287"/>
      <c r="G108" s="231"/>
      <c r="H108" s="231"/>
      <c r="I108" s="231"/>
      <c r="J108" s="231"/>
    </row>
    <row r="109" spans="1:10" s="289" customFormat="1" ht="12.75" customHeight="1">
      <c r="C109" s="288"/>
      <c r="D109" s="287"/>
      <c r="E109" s="287"/>
      <c r="F109" s="287"/>
      <c r="G109" s="231"/>
      <c r="H109" s="231"/>
      <c r="I109" s="231"/>
      <c r="J109" s="231"/>
    </row>
    <row r="110" spans="1:10" s="289" customFormat="1" ht="12.75" customHeight="1">
      <c r="C110" s="288"/>
      <c r="D110" s="287"/>
      <c r="E110" s="287"/>
      <c r="F110" s="287"/>
      <c r="G110" s="231"/>
      <c r="H110" s="231"/>
      <c r="I110" s="231"/>
      <c r="J110" s="231"/>
    </row>
    <row r="111" spans="1:10" s="289" customFormat="1" ht="12.75" customHeight="1">
      <c r="C111" s="288"/>
      <c r="D111" s="287"/>
      <c r="E111" s="287"/>
      <c r="F111" s="287"/>
      <c r="G111" s="231"/>
      <c r="H111" s="231"/>
      <c r="I111" s="231"/>
      <c r="J111" s="231"/>
    </row>
    <row r="112" spans="1:10" s="289" customFormat="1" ht="12.75" customHeight="1">
      <c r="C112" s="288"/>
      <c r="D112" s="287"/>
      <c r="E112" s="287"/>
      <c r="F112" s="287"/>
      <c r="G112" s="231"/>
      <c r="H112" s="231"/>
      <c r="I112" s="231"/>
      <c r="J112" s="231"/>
    </row>
    <row r="113" spans="1:10" s="289" customFormat="1" ht="12.75" customHeight="1">
      <c r="C113" s="288"/>
      <c r="D113" s="287"/>
      <c r="E113" s="287"/>
      <c r="F113" s="287"/>
      <c r="G113" s="231"/>
      <c r="H113" s="231"/>
      <c r="I113" s="231"/>
      <c r="J113" s="231"/>
    </row>
    <row r="114" spans="1:10" s="289" customFormat="1" ht="12.75" customHeight="1">
      <c r="A114" s="338" t="s">
        <v>348</v>
      </c>
      <c r="B114" s="339"/>
      <c r="C114" s="339"/>
      <c r="D114" s="339"/>
      <c r="E114" s="339"/>
      <c r="F114" s="339"/>
      <c r="G114" s="339"/>
      <c r="H114" s="339"/>
      <c r="I114" s="339"/>
      <c r="J114" s="339"/>
    </row>
    <row r="115" spans="1:10" s="289" customFormat="1" ht="12.75" customHeight="1">
      <c r="A115" s="290"/>
      <c r="B115" s="290"/>
      <c r="C115" s="290"/>
      <c r="D115" s="290"/>
      <c r="E115" s="290"/>
      <c r="F115" s="290"/>
      <c r="G115" s="290"/>
      <c r="H115" s="290"/>
      <c r="I115" s="290"/>
      <c r="J115" s="290"/>
    </row>
    <row r="116" spans="1:10" s="289" customFormat="1" ht="12.75" customHeight="1">
      <c r="A116" s="319" t="s">
        <v>268</v>
      </c>
      <c r="B116" s="319"/>
      <c r="C116" s="319"/>
      <c r="D116" s="319"/>
      <c r="E116" s="319"/>
      <c r="F116" s="319"/>
      <c r="G116" s="319"/>
      <c r="H116" s="319"/>
      <c r="I116" s="319"/>
      <c r="J116" s="319"/>
    </row>
    <row r="117" spans="1:10" s="289" customFormat="1" ht="12.75" customHeight="1">
      <c r="A117" s="319" t="s">
        <v>272</v>
      </c>
      <c r="B117" s="319"/>
      <c r="C117" s="319"/>
      <c r="D117" s="319"/>
      <c r="E117" s="319"/>
      <c r="F117" s="319"/>
      <c r="G117" s="319"/>
      <c r="H117" s="319"/>
      <c r="I117" s="319"/>
      <c r="J117" s="319"/>
    </row>
    <row r="118" spans="1:10" s="289" customFormat="1" ht="12.75" customHeight="1">
      <c r="A118" s="324" t="s">
        <v>353</v>
      </c>
      <c r="B118" s="324"/>
      <c r="C118" s="324"/>
      <c r="D118" s="324"/>
      <c r="E118" s="324"/>
      <c r="F118" s="324"/>
      <c r="G118" s="324"/>
      <c r="H118" s="324"/>
      <c r="I118" s="324"/>
      <c r="J118" s="324"/>
    </row>
    <row r="119" spans="1:10" s="289" customFormat="1" ht="12.75" customHeight="1">
      <c r="C119" s="288"/>
      <c r="D119" s="287"/>
      <c r="E119" s="287"/>
      <c r="F119" s="287"/>
      <c r="G119" s="231"/>
      <c r="H119" s="231"/>
      <c r="I119" s="231"/>
      <c r="J119" s="231"/>
    </row>
    <row r="120" spans="1:10" s="232" customFormat="1" ht="12.75" customHeight="1">
      <c r="A120" s="299">
        <v>30403</v>
      </c>
      <c r="B120" s="299" t="s">
        <v>338</v>
      </c>
      <c r="C120" s="309">
        <v>73710</v>
      </c>
      <c r="D120" s="309"/>
      <c r="E120" s="309"/>
      <c r="F120" s="309">
        <f>+C120</f>
        <v>73710</v>
      </c>
      <c r="G120" s="306">
        <v>0</v>
      </c>
      <c r="H120" s="306">
        <f>+G120</f>
        <v>0</v>
      </c>
      <c r="I120" s="306">
        <f>+H120</f>
        <v>0</v>
      </c>
      <c r="J120" s="306">
        <f>+I120</f>
        <v>0</v>
      </c>
    </row>
    <row r="121" spans="1:10" ht="12.75" customHeight="1">
      <c r="A121" s="299">
        <v>30404</v>
      </c>
      <c r="B121" s="299" t="s">
        <v>276</v>
      </c>
      <c r="C121" s="309">
        <v>1702300</v>
      </c>
      <c r="D121" s="307"/>
      <c r="E121" s="307"/>
      <c r="F121" s="309">
        <f t="shared" ref="F121:F136" si="47">+C121</f>
        <v>1702300</v>
      </c>
      <c r="G121" s="306">
        <v>359267</v>
      </c>
      <c r="H121" s="306">
        <f>+G121</f>
        <v>359267</v>
      </c>
      <c r="I121" s="306">
        <f>+H121</f>
        <v>359267</v>
      </c>
      <c r="J121" s="306">
        <f t="shared" ref="J121:J123" si="48">+I121</f>
        <v>359267</v>
      </c>
    </row>
    <row r="122" spans="1:10" ht="12.75" customHeight="1">
      <c r="A122" s="299">
        <v>30405</v>
      </c>
      <c r="B122" s="299" t="s">
        <v>248</v>
      </c>
      <c r="C122" s="308">
        <v>1000000</v>
      </c>
      <c r="D122" s="308"/>
      <c r="E122" s="308"/>
      <c r="F122" s="309">
        <f t="shared" si="47"/>
        <v>1000000</v>
      </c>
      <c r="G122" s="305">
        <v>180000</v>
      </c>
      <c r="H122" s="305">
        <v>100000</v>
      </c>
      <c r="I122" s="305">
        <f>+H122</f>
        <v>100000</v>
      </c>
      <c r="J122" s="305">
        <f t="shared" si="48"/>
        <v>100000</v>
      </c>
    </row>
    <row r="123" spans="1:10" ht="12.75" customHeight="1">
      <c r="A123" s="299">
        <v>30406</v>
      </c>
      <c r="B123" s="299" t="s">
        <v>249</v>
      </c>
      <c r="C123" s="308">
        <v>1342080</v>
      </c>
      <c r="D123" s="308"/>
      <c r="E123" s="308"/>
      <c r="F123" s="309">
        <f t="shared" si="47"/>
        <v>1342080</v>
      </c>
      <c r="G123" s="305">
        <v>514556</v>
      </c>
      <c r="H123" s="305">
        <v>424064</v>
      </c>
      <c r="I123" s="305">
        <f>+H123</f>
        <v>424064</v>
      </c>
      <c r="J123" s="305">
        <f t="shared" si="48"/>
        <v>424064</v>
      </c>
    </row>
    <row r="124" spans="1:10" ht="12.75" customHeight="1">
      <c r="A124" s="299">
        <v>30409</v>
      </c>
      <c r="B124" s="299" t="s">
        <v>250</v>
      </c>
      <c r="C124" s="308">
        <v>851310</v>
      </c>
      <c r="D124" s="308"/>
      <c r="E124" s="308"/>
      <c r="F124" s="309">
        <f t="shared" si="47"/>
        <v>851310</v>
      </c>
      <c r="G124" s="305">
        <v>353010.12</v>
      </c>
      <c r="H124" s="305">
        <v>121100.29</v>
      </c>
      <c r="I124" s="305">
        <f>+H124</f>
        <v>121100.29</v>
      </c>
      <c r="J124" s="305">
        <f>+I124</f>
        <v>121100.29</v>
      </c>
    </row>
    <row r="125" spans="1:10" ht="12.75" customHeight="1">
      <c r="A125" s="298">
        <v>30500</v>
      </c>
      <c r="B125" s="298" t="s">
        <v>303</v>
      </c>
      <c r="C125" s="307">
        <f>+C126+C127+C128+C129+C130+C131+C132</f>
        <v>1445830</v>
      </c>
      <c r="D125" s="307"/>
      <c r="E125" s="307"/>
      <c r="F125" s="307">
        <f t="shared" si="47"/>
        <v>1445830</v>
      </c>
      <c r="G125" s="304">
        <f>SUM(G126:G132)</f>
        <v>653640.26</v>
      </c>
      <c r="H125" s="304">
        <f t="shared" ref="H125:J125" si="49">SUM(H126:H132)</f>
        <v>353640.26</v>
      </c>
      <c r="I125" s="304">
        <f t="shared" si="49"/>
        <v>353640.26</v>
      </c>
      <c r="J125" s="304">
        <f t="shared" si="49"/>
        <v>353640.26</v>
      </c>
    </row>
    <row r="126" spans="1:10" ht="12.75" customHeight="1">
      <c r="A126" s="299">
        <v>30501</v>
      </c>
      <c r="B126" s="299" t="s">
        <v>339</v>
      </c>
      <c r="C126" s="309">
        <v>65070</v>
      </c>
      <c r="D126" s="307"/>
      <c r="E126" s="307"/>
      <c r="F126" s="309">
        <f t="shared" si="47"/>
        <v>65070</v>
      </c>
      <c r="G126" s="306">
        <v>7964</v>
      </c>
      <c r="H126" s="306">
        <f>+G126</f>
        <v>7964</v>
      </c>
      <c r="I126" s="306">
        <f>+H126</f>
        <v>7964</v>
      </c>
      <c r="J126" s="306">
        <f>+I126</f>
        <v>7964</v>
      </c>
    </row>
    <row r="127" spans="1:10" ht="12.75" customHeight="1">
      <c r="A127" s="299">
        <v>30502</v>
      </c>
      <c r="B127" s="299" t="s">
        <v>280</v>
      </c>
      <c r="C127" s="309">
        <v>252720</v>
      </c>
      <c r="D127" s="307"/>
      <c r="E127" s="307"/>
      <c r="F127" s="309">
        <f t="shared" si="47"/>
        <v>252720</v>
      </c>
      <c r="G127" s="306">
        <v>129168.04</v>
      </c>
      <c r="H127" s="306">
        <v>60268.04</v>
      </c>
      <c r="I127" s="306">
        <f>+H127</f>
        <v>60268.04</v>
      </c>
      <c r="J127" s="306">
        <f t="shared" ref="I127:J130" si="50">+I127</f>
        <v>60268.04</v>
      </c>
    </row>
    <row r="128" spans="1:10" ht="12.75" customHeight="1">
      <c r="A128" s="299">
        <v>30503</v>
      </c>
      <c r="B128" s="299" t="s">
        <v>316</v>
      </c>
      <c r="C128" s="309">
        <v>77350</v>
      </c>
      <c r="D128" s="307"/>
      <c r="E128" s="307"/>
      <c r="F128" s="309">
        <f t="shared" si="47"/>
        <v>77350</v>
      </c>
      <c r="G128" s="306">
        <v>23838.5</v>
      </c>
      <c r="H128" s="306">
        <f>+G128</f>
        <v>23838.5</v>
      </c>
      <c r="I128" s="306">
        <f>+H128</f>
        <v>23838.5</v>
      </c>
      <c r="J128" s="306">
        <f t="shared" ref="J128:J129" si="51">+I128</f>
        <v>23838.5</v>
      </c>
    </row>
    <row r="129" spans="1:10" ht="12.75" customHeight="1">
      <c r="A129" s="299">
        <v>30504</v>
      </c>
      <c r="B129" s="299" t="s">
        <v>251</v>
      </c>
      <c r="C129" s="308">
        <v>73710</v>
      </c>
      <c r="D129" s="308"/>
      <c r="E129" s="308"/>
      <c r="F129" s="309">
        <f t="shared" si="47"/>
        <v>73710</v>
      </c>
      <c r="G129" s="305">
        <v>26216</v>
      </c>
      <c r="H129" s="305">
        <v>15116</v>
      </c>
      <c r="I129" s="305">
        <f>+H129</f>
        <v>15116</v>
      </c>
      <c r="J129" s="305">
        <f t="shared" si="51"/>
        <v>15116</v>
      </c>
    </row>
    <row r="130" spans="1:10" ht="12.75" customHeight="1">
      <c r="A130" s="299">
        <v>30505</v>
      </c>
      <c r="B130" s="299" t="s">
        <v>252</v>
      </c>
      <c r="C130" s="308">
        <v>12480</v>
      </c>
      <c r="D130" s="308"/>
      <c r="E130" s="308"/>
      <c r="F130" s="309">
        <f>+C130</f>
        <v>12480</v>
      </c>
      <c r="G130" s="305">
        <v>0</v>
      </c>
      <c r="H130" s="305">
        <v>0</v>
      </c>
      <c r="I130" s="305">
        <f t="shared" si="50"/>
        <v>0</v>
      </c>
      <c r="J130" s="305">
        <f t="shared" si="50"/>
        <v>0</v>
      </c>
    </row>
    <row r="131" spans="1:10" ht="12.75" customHeight="1">
      <c r="A131" s="299">
        <v>30506</v>
      </c>
      <c r="B131" s="299" t="s">
        <v>310</v>
      </c>
      <c r="C131" s="308">
        <v>600000</v>
      </c>
      <c r="D131" s="308"/>
      <c r="E131" s="308"/>
      <c r="F131" s="309">
        <f t="shared" si="47"/>
        <v>600000</v>
      </c>
      <c r="G131" s="305">
        <v>350738.47</v>
      </c>
      <c r="H131" s="305">
        <v>190738.47</v>
      </c>
      <c r="I131" s="305">
        <f>+H131</f>
        <v>190738.47</v>
      </c>
      <c r="J131" s="305">
        <f>+I131</f>
        <v>190738.47</v>
      </c>
    </row>
    <row r="132" spans="1:10" ht="12.75" customHeight="1">
      <c r="A132" s="299">
        <v>30509</v>
      </c>
      <c r="B132" s="299" t="s">
        <v>279</v>
      </c>
      <c r="C132" s="308">
        <v>364500</v>
      </c>
      <c r="D132" s="308"/>
      <c r="E132" s="308"/>
      <c r="F132" s="309">
        <f t="shared" si="47"/>
        <v>364500</v>
      </c>
      <c r="G132" s="305">
        <v>115715.25</v>
      </c>
      <c r="H132" s="305">
        <v>55715.25</v>
      </c>
      <c r="I132" s="305">
        <f>+H132</f>
        <v>55715.25</v>
      </c>
      <c r="J132" s="305">
        <f>+I132</f>
        <v>55715.25</v>
      </c>
    </row>
    <row r="133" spans="1:10" ht="12.75" customHeight="1">
      <c r="A133" s="298">
        <v>30600</v>
      </c>
      <c r="B133" s="298" t="s">
        <v>340</v>
      </c>
      <c r="C133" s="304">
        <v>25000</v>
      </c>
      <c r="D133" s="308"/>
      <c r="E133" s="308"/>
      <c r="F133" s="307">
        <f t="shared" si="47"/>
        <v>25000</v>
      </c>
      <c r="G133" s="305">
        <v>0</v>
      </c>
      <c r="H133" s="305">
        <v>0</v>
      </c>
      <c r="I133" s="305">
        <v>0</v>
      </c>
      <c r="J133" s="305">
        <v>0</v>
      </c>
    </row>
    <row r="134" spans="1:10" ht="12.75" customHeight="1">
      <c r="A134" s="298">
        <v>30700</v>
      </c>
      <c r="B134" s="298" t="s">
        <v>253</v>
      </c>
      <c r="C134" s="304">
        <f>+C135+C136+C137</f>
        <v>860220</v>
      </c>
      <c r="D134" s="304"/>
      <c r="E134" s="304"/>
      <c r="F134" s="307">
        <f t="shared" si="47"/>
        <v>860220</v>
      </c>
      <c r="G134" s="304">
        <f>+G135+G136</f>
        <v>148874.93</v>
      </c>
      <c r="H134" s="304">
        <f t="shared" ref="H134:J134" si="52">+H135+H136</f>
        <v>147074.93</v>
      </c>
      <c r="I134" s="304">
        <f t="shared" si="52"/>
        <v>147074.93</v>
      </c>
      <c r="J134" s="304">
        <f t="shared" si="52"/>
        <v>147074.93</v>
      </c>
    </row>
    <row r="135" spans="1:10" ht="12.75" customHeight="1">
      <c r="A135" s="299">
        <v>30701</v>
      </c>
      <c r="B135" s="299" t="s">
        <v>254</v>
      </c>
      <c r="C135" s="305">
        <v>432000</v>
      </c>
      <c r="D135" s="305"/>
      <c r="E135" s="305"/>
      <c r="F135" s="309">
        <f t="shared" si="47"/>
        <v>432000</v>
      </c>
      <c r="G135" s="305">
        <v>62989.93</v>
      </c>
      <c r="H135" s="305">
        <f>+G135</f>
        <v>62989.93</v>
      </c>
      <c r="I135" s="305">
        <f>+H135</f>
        <v>62989.93</v>
      </c>
      <c r="J135" s="305">
        <f t="shared" ref="J135" si="53">+I135</f>
        <v>62989.93</v>
      </c>
    </row>
    <row r="136" spans="1:10" ht="12.75" customHeight="1">
      <c r="A136" s="299">
        <v>30702</v>
      </c>
      <c r="B136" s="299" t="s">
        <v>255</v>
      </c>
      <c r="C136" s="305">
        <v>371520</v>
      </c>
      <c r="D136" s="305"/>
      <c r="E136" s="305"/>
      <c r="F136" s="309">
        <f t="shared" si="47"/>
        <v>371520</v>
      </c>
      <c r="G136" s="305">
        <v>85885</v>
      </c>
      <c r="H136" s="305">
        <v>84085</v>
      </c>
      <c r="I136" s="305">
        <f>+H136</f>
        <v>84085</v>
      </c>
      <c r="J136" s="305">
        <f>+I136</f>
        <v>84085</v>
      </c>
    </row>
    <row r="137" spans="1:10" ht="15.75">
      <c r="A137" s="299">
        <v>30703</v>
      </c>
      <c r="B137" s="299" t="s">
        <v>279</v>
      </c>
      <c r="C137" s="305">
        <v>56700</v>
      </c>
      <c r="D137" s="310"/>
      <c r="E137" s="310"/>
      <c r="F137" s="311">
        <f>+C137</f>
        <v>56700</v>
      </c>
      <c r="G137" s="305" t="s">
        <v>354</v>
      </c>
      <c r="H137" s="305" t="s">
        <v>354</v>
      </c>
      <c r="I137" s="305" t="s">
        <v>354</v>
      </c>
      <c r="J137" s="305" t="s">
        <v>354</v>
      </c>
    </row>
    <row r="138" spans="1:10" ht="12.75" customHeight="1">
      <c r="A138" s="298">
        <v>30800</v>
      </c>
      <c r="B138" s="298" t="s">
        <v>304</v>
      </c>
      <c r="C138" s="304">
        <f>+C139+C140+C141+C142</f>
        <v>573102.69999999995</v>
      </c>
      <c r="D138" s="304"/>
      <c r="E138" s="304"/>
      <c r="F138" s="312">
        <f>+C138</f>
        <v>573102.69999999995</v>
      </c>
      <c r="G138" s="304">
        <f>+G139+G140+G142+G141</f>
        <v>366590.04</v>
      </c>
      <c r="H138" s="304">
        <f t="shared" ref="H138:J138" si="54">+H139+H140+H142+H141</f>
        <v>366590.04</v>
      </c>
      <c r="I138" s="304">
        <f t="shared" si="54"/>
        <v>366590.04</v>
      </c>
      <c r="J138" s="304">
        <f t="shared" si="54"/>
        <v>366590.04</v>
      </c>
    </row>
    <row r="139" spans="1:10" ht="12.75" customHeight="1">
      <c r="A139" s="300">
        <v>30802</v>
      </c>
      <c r="B139" s="300" t="s">
        <v>341</v>
      </c>
      <c r="C139" s="306">
        <v>80325</v>
      </c>
      <c r="D139" s="304"/>
      <c r="E139" s="304"/>
      <c r="F139" s="311">
        <f t="shared" ref="F139:F146" si="55">+C139</f>
        <v>80325</v>
      </c>
      <c r="G139" s="306">
        <v>80325</v>
      </c>
      <c r="H139" s="306">
        <v>80325</v>
      </c>
      <c r="I139" s="306">
        <v>80325</v>
      </c>
      <c r="J139" s="306">
        <v>80325</v>
      </c>
    </row>
    <row r="140" spans="1:10" ht="12.75" customHeight="1">
      <c r="A140" s="300">
        <v>30803</v>
      </c>
      <c r="B140" s="300" t="s">
        <v>290</v>
      </c>
      <c r="C140" s="306">
        <v>85590</v>
      </c>
      <c r="D140" s="306"/>
      <c r="E140" s="306"/>
      <c r="F140" s="311">
        <f t="shared" si="55"/>
        <v>85590</v>
      </c>
      <c r="G140" s="306">
        <v>85590</v>
      </c>
      <c r="H140" s="306">
        <f t="shared" ref="H140:J141" si="56">+G140</f>
        <v>85590</v>
      </c>
      <c r="I140" s="306">
        <f t="shared" si="56"/>
        <v>85590</v>
      </c>
      <c r="J140" s="306">
        <f t="shared" si="56"/>
        <v>85590</v>
      </c>
    </row>
    <row r="141" spans="1:10" ht="12.75" customHeight="1">
      <c r="A141" s="300">
        <v>30804</v>
      </c>
      <c r="B141" s="300" t="s">
        <v>309</v>
      </c>
      <c r="C141" s="306">
        <v>331587.7</v>
      </c>
      <c r="D141" s="306"/>
      <c r="E141" s="306"/>
      <c r="F141" s="311">
        <f t="shared" si="55"/>
        <v>331587.7</v>
      </c>
      <c r="G141" s="306">
        <v>125075.04</v>
      </c>
      <c r="H141" s="306">
        <f t="shared" si="56"/>
        <v>125075.04</v>
      </c>
      <c r="I141" s="306">
        <f t="shared" si="56"/>
        <v>125075.04</v>
      </c>
      <c r="J141" s="306">
        <f t="shared" si="56"/>
        <v>125075.04</v>
      </c>
    </row>
    <row r="142" spans="1:10" ht="12.75" customHeight="1">
      <c r="A142" s="300">
        <v>30809</v>
      </c>
      <c r="B142" s="300" t="s">
        <v>279</v>
      </c>
      <c r="C142" s="306">
        <v>75600</v>
      </c>
      <c r="D142" s="306"/>
      <c r="E142" s="306"/>
      <c r="F142" s="311">
        <f t="shared" si="55"/>
        <v>75600</v>
      </c>
      <c r="G142" s="306">
        <v>75600</v>
      </c>
      <c r="H142" s="306">
        <f>+G142</f>
        <v>75600</v>
      </c>
      <c r="I142" s="306">
        <f>+H142</f>
        <v>75600</v>
      </c>
      <c r="J142" s="306">
        <f>+I142</f>
        <v>75600</v>
      </c>
    </row>
    <row r="143" spans="1:10" ht="12.75" customHeight="1">
      <c r="A143" s="298">
        <v>30900</v>
      </c>
      <c r="B143" s="298" t="s">
        <v>256</v>
      </c>
      <c r="C143" s="304">
        <f>+C144+C145+C146</f>
        <v>1515240</v>
      </c>
      <c r="D143" s="304"/>
      <c r="E143" s="304"/>
      <c r="F143" s="312">
        <f t="shared" si="55"/>
        <v>1515240</v>
      </c>
      <c r="G143" s="304">
        <f>+G144+G145+G146</f>
        <v>891652</v>
      </c>
      <c r="H143" s="304">
        <f t="shared" ref="H143" si="57">+H144+H145+H146</f>
        <v>531976</v>
      </c>
      <c r="I143" s="304">
        <f t="shared" ref="I143" si="58">+I144+I145+I146</f>
        <v>531976</v>
      </c>
      <c r="J143" s="304">
        <f t="shared" ref="J143" si="59">+J144+J145+J146</f>
        <v>531976</v>
      </c>
    </row>
    <row r="144" spans="1:10" ht="12.75" customHeight="1">
      <c r="A144" s="300">
        <v>30901</v>
      </c>
      <c r="B144" s="300" t="s">
        <v>342</v>
      </c>
      <c r="C144" s="306">
        <v>108810</v>
      </c>
      <c r="D144" s="306"/>
      <c r="E144" s="306"/>
      <c r="F144" s="311">
        <f t="shared" si="55"/>
        <v>108810</v>
      </c>
      <c r="G144" s="306">
        <v>41800</v>
      </c>
      <c r="H144" s="306">
        <f>+G144</f>
        <v>41800</v>
      </c>
      <c r="I144" s="306">
        <f>+H144</f>
        <v>41800</v>
      </c>
      <c r="J144" s="306">
        <f>+I144</f>
        <v>41800</v>
      </c>
    </row>
    <row r="145" spans="1:10" ht="12.75" customHeight="1">
      <c r="A145" s="300">
        <v>30903</v>
      </c>
      <c r="B145" s="300" t="s">
        <v>291</v>
      </c>
      <c r="C145" s="306">
        <v>1381860</v>
      </c>
      <c r="D145" s="306"/>
      <c r="E145" s="306"/>
      <c r="F145" s="311">
        <f t="shared" si="55"/>
        <v>1381860</v>
      </c>
      <c r="G145" s="306">
        <v>839244</v>
      </c>
      <c r="H145" s="306">
        <v>479568</v>
      </c>
      <c r="I145" s="306">
        <f>+H145</f>
        <v>479568</v>
      </c>
      <c r="J145" s="306">
        <f>+I145</f>
        <v>479568</v>
      </c>
    </row>
    <row r="146" spans="1:10" ht="12.75" customHeight="1">
      <c r="A146" s="299">
        <v>30909</v>
      </c>
      <c r="B146" s="299" t="s">
        <v>238</v>
      </c>
      <c r="C146" s="305">
        <v>24570</v>
      </c>
      <c r="D146" s="305"/>
      <c r="E146" s="305"/>
      <c r="F146" s="311">
        <f t="shared" si="55"/>
        <v>24570</v>
      </c>
      <c r="G146" s="305">
        <v>10608</v>
      </c>
      <c r="H146" s="305">
        <f>+G146</f>
        <v>10608</v>
      </c>
      <c r="I146" s="305">
        <f t="shared" ref="I146:J146" si="60">+H146</f>
        <v>10608</v>
      </c>
      <c r="J146" s="305">
        <f t="shared" si="60"/>
        <v>10608</v>
      </c>
    </row>
    <row r="147" spans="1:10" ht="12.75" customHeight="1">
      <c r="A147" s="298">
        <v>40000</v>
      </c>
      <c r="B147" s="298" t="s">
        <v>257</v>
      </c>
      <c r="C147" s="304">
        <f>+C149+C151+C159+C160+C161</f>
        <v>27499408.199999999</v>
      </c>
      <c r="D147" s="304"/>
      <c r="E147" s="304"/>
      <c r="F147" s="304">
        <f>+C147</f>
        <v>27499408.199999999</v>
      </c>
      <c r="G147" s="304">
        <f>+G148+G149+G151+G160+G161+G159</f>
        <v>300462.34999999998</v>
      </c>
      <c r="H147" s="304">
        <f>+H148+H149+H151+H160+H161+H159</f>
        <v>251617.55000000002</v>
      </c>
      <c r="I147" s="304">
        <f>+I148+I149+I151+I160+I161+I159</f>
        <v>251617.55000000002</v>
      </c>
      <c r="J147" s="304">
        <f>+J148+J149+J151+J160+J161+J159</f>
        <v>251617.55000000002</v>
      </c>
    </row>
    <row r="148" spans="1:10" ht="12.75" customHeight="1">
      <c r="A148" s="298">
        <v>40100</v>
      </c>
      <c r="B148" s="298" t="s">
        <v>258</v>
      </c>
      <c r="C148" s="304">
        <v>0</v>
      </c>
      <c r="D148" s="304"/>
      <c r="E148" s="304"/>
      <c r="F148" s="304">
        <f>+C148</f>
        <v>0</v>
      </c>
      <c r="G148" s="304">
        <v>0</v>
      </c>
      <c r="H148" s="304">
        <v>0</v>
      </c>
      <c r="I148" s="304">
        <v>0</v>
      </c>
      <c r="J148" s="304">
        <v>0</v>
      </c>
    </row>
    <row r="149" spans="1:10" ht="12.75" customHeight="1">
      <c r="A149" s="298">
        <v>40200</v>
      </c>
      <c r="B149" s="298" t="s">
        <v>259</v>
      </c>
      <c r="C149" s="304">
        <f>+C150</f>
        <v>23620021.199999999</v>
      </c>
      <c r="D149" s="304"/>
      <c r="E149" s="304"/>
      <c r="F149" s="304">
        <f t="shared" ref="F149:F153" si="61">+C149</f>
        <v>23620021.199999999</v>
      </c>
      <c r="G149" s="304">
        <f>+G150</f>
        <v>0</v>
      </c>
      <c r="H149" s="304">
        <f t="shared" ref="H149:J149" si="62">+H150</f>
        <v>0</v>
      </c>
      <c r="I149" s="304">
        <f t="shared" si="62"/>
        <v>0</v>
      </c>
      <c r="J149" s="304">
        <f t="shared" si="62"/>
        <v>0</v>
      </c>
    </row>
    <row r="150" spans="1:10" ht="12.75" customHeight="1">
      <c r="A150" s="300">
        <v>40201</v>
      </c>
      <c r="B150" s="300" t="s">
        <v>343</v>
      </c>
      <c r="C150" s="306">
        <v>23620021.199999999</v>
      </c>
      <c r="D150" s="304"/>
      <c r="E150" s="304"/>
      <c r="F150" s="306">
        <f t="shared" si="61"/>
        <v>23620021.199999999</v>
      </c>
      <c r="G150" s="306">
        <v>0</v>
      </c>
      <c r="H150" s="306">
        <f>+G150</f>
        <v>0</v>
      </c>
      <c r="I150" s="306">
        <f t="shared" ref="I150:J150" si="63">+H150</f>
        <v>0</v>
      </c>
      <c r="J150" s="306">
        <f t="shared" si="63"/>
        <v>0</v>
      </c>
    </row>
    <row r="151" spans="1:10" ht="12.75" customHeight="1">
      <c r="A151" s="298">
        <v>40300</v>
      </c>
      <c r="B151" s="298" t="s">
        <v>260</v>
      </c>
      <c r="C151" s="304">
        <f>+C152+C153+C154+C155+C156+C157+C158</f>
        <v>2369182</v>
      </c>
      <c r="D151" s="304"/>
      <c r="E151" s="304"/>
      <c r="F151" s="304">
        <f t="shared" si="61"/>
        <v>2369182</v>
      </c>
      <c r="G151" s="304">
        <f>SUM(G152:G158)</f>
        <v>217060.95</v>
      </c>
      <c r="H151" s="304">
        <f t="shared" ref="H151:J151" si="64">SUM(H152:H158)</f>
        <v>217060.95</v>
      </c>
      <c r="I151" s="304">
        <f t="shared" si="64"/>
        <v>217060.95</v>
      </c>
      <c r="J151" s="304">
        <f t="shared" si="64"/>
        <v>217060.95</v>
      </c>
    </row>
    <row r="152" spans="1:10" s="232" customFormat="1" ht="12.75" customHeight="1">
      <c r="A152" s="300">
        <v>40302</v>
      </c>
      <c r="B152" s="300" t="s">
        <v>344</v>
      </c>
      <c r="C152" s="306">
        <v>0</v>
      </c>
      <c r="D152" s="306"/>
      <c r="E152" s="306"/>
      <c r="F152" s="306">
        <f t="shared" si="61"/>
        <v>0</v>
      </c>
      <c r="G152" s="306">
        <v>0</v>
      </c>
      <c r="H152" s="306">
        <f>+G152</f>
        <v>0</v>
      </c>
      <c r="I152" s="306">
        <f>+H152</f>
        <v>0</v>
      </c>
      <c r="J152" s="306">
        <f>+I152</f>
        <v>0</v>
      </c>
    </row>
    <row r="153" spans="1:10" s="232" customFormat="1" ht="12.75" customHeight="1">
      <c r="A153" s="300">
        <v>40304</v>
      </c>
      <c r="B153" s="300" t="s">
        <v>345</v>
      </c>
      <c r="C153" s="306">
        <v>225500</v>
      </c>
      <c r="D153" s="306"/>
      <c r="E153" s="306"/>
      <c r="F153" s="306">
        <f t="shared" si="61"/>
        <v>225500</v>
      </c>
      <c r="G153" s="306">
        <v>0</v>
      </c>
      <c r="H153" s="306">
        <f>+G153</f>
        <v>0</v>
      </c>
      <c r="I153" s="306">
        <f t="shared" ref="I153:J153" si="65">+H153</f>
        <v>0</v>
      </c>
      <c r="J153" s="306">
        <f t="shared" si="65"/>
        <v>0</v>
      </c>
    </row>
    <row r="154" spans="1:10" s="232" customFormat="1" ht="12.75" customHeight="1">
      <c r="A154" s="300">
        <v>40305</v>
      </c>
      <c r="B154" s="300" t="s">
        <v>324</v>
      </c>
      <c r="C154" s="306">
        <v>63180</v>
      </c>
      <c r="D154" s="306"/>
      <c r="E154" s="306"/>
      <c r="F154" s="306">
        <f>+C154</f>
        <v>63180</v>
      </c>
      <c r="G154" s="306">
        <v>0</v>
      </c>
      <c r="H154" s="306">
        <v>0</v>
      </c>
      <c r="I154" s="306">
        <v>0</v>
      </c>
      <c r="J154" s="306">
        <v>0</v>
      </c>
    </row>
    <row r="155" spans="1:10" ht="12.75" customHeight="1">
      <c r="A155" s="299">
        <v>40306</v>
      </c>
      <c r="B155" s="299" t="s">
        <v>261</v>
      </c>
      <c r="C155" s="305">
        <v>1122752</v>
      </c>
      <c r="D155" s="305"/>
      <c r="E155" s="305"/>
      <c r="F155" s="306">
        <f t="shared" ref="F155:F168" si="66">+C155</f>
        <v>1122752</v>
      </c>
      <c r="G155" s="305">
        <v>181798</v>
      </c>
      <c r="H155" s="305">
        <f>+G155</f>
        <v>181798</v>
      </c>
      <c r="I155" s="305">
        <f>+H155</f>
        <v>181798</v>
      </c>
      <c r="J155" s="305">
        <f>+I155</f>
        <v>181798</v>
      </c>
    </row>
    <row r="156" spans="1:10" ht="12.75" customHeight="1">
      <c r="A156" s="299">
        <v>40307</v>
      </c>
      <c r="B156" s="299" t="s">
        <v>262</v>
      </c>
      <c r="C156" s="305">
        <v>519000</v>
      </c>
      <c r="D156" s="305"/>
      <c r="E156" s="305"/>
      <c r="F156" s="306">
        <f t="shared" si="66"/>
        <v>519000</v>
      </c>
      <c r="G156" s="305">
        <v>2900</v>
      </c>
      <c r="H156" s="305">
        <f>+G156</f>
        <v>2900</v>
      </c>
      <c r="I156" s="305">
        <f t="shared" ref="I156:J156" si="67">+H156</f>
        <v>2900</v>
      </c>
      <c r="J156" s="305">
        <f t="shared" si="67"/>
        <v>2900</v>
      </c>
    </row>
    <row r="157" spans="1:10" ht="12.75" customHeight="1">
      <c r="A157" s="299">
        <v>40308</v>
      </c>
      <c r="B157" s="299" t="s">
        <v>314</v>
      </c>
      <c r="C157" s="305">
        <v>33750</v>
      </c>
      <c r="D157" s="305"/>
      <c r="E157" s="305"/>
      <c r="F157" s="306">
        <f t="shared" si="66"/>
        <v>33750</v>
      </c>
      <c r="G157" s="305">
        <v>0</v>
      </c>
      <c r="H157" s="305">
        <f>+G157</f>
        <v>0</v>
      </c>
      <c r="I157" s="305">
        <f t="shared" ref="I157:J157" si="68">+H157</f>
        <v>0</v>
      </c>
      <c r="J157" s="305">
        <f t="shared" si="68"/>
        <v>0</v>
      </c>
    </row>
    <row r="158" spans="1:10" ht="12.75" customHeight="1">
      <c r="A158" s="299">
        <v>40309</v>
      </c>
      <c r="B158" s="299" t="s">
        <v>263</v>
      </c>
      <c r="C158" s="305">
        <v>405000</v>
      </c>
      <c r="D158" s="305"/>
      <c r="E158" s="305"/>
      <c r="F158" s="306">
        <f t="shared" si="66"/>
        <v>405000</v>
      </c>
      <c r="G158" s="305">
        <v>32362.95</v>
      </c>
      <c r="H158" s="305">
        <f>+G158</f>
        <v>32362.95</v>
      </c>
      <c r="I158" s="305">
        <f t="shared" ref="I158:J158" si="69">+H158</f>
        <v>32362.95</v>
      </c>
      <c r="J158" s="305">
        <f t="shared" si="69"/>
        <v>32362.95</v>
      </c>
    </row>
    <row r="159" spans="1:10" ht="12.75" customHeight="1">
      <c r="A159" s="298">
        <v>40400</v>
      </c>
      <c r="B159" s="298" t="s">
        <v>346</v>
      </c>
      <c r="C159" s="304">
        <v>120000</v>
      </c>
      <c r="D159" s="304"/>
      <c r="E159" s="304"/>
      <c r="F159" s="304">
        <f t="shared" si="66"/>
        <v>120000</v>
      </c>
      <c r="G159" s="304">
        <v>14656.6</v>
      </c>
      <c r="H159" s="304">
        <f>+G159</f>
        <v>14656.6</v>
      </c>
      <c r="I159" s="304">
        <f>+H159</f>
        <v>14656.6</v>
      </c>
      <c r="J159" s="304">
        <f>+I159</f>
        <v>14656.6</v>
      </c>
    </row>
    <row r="160" spans="1:10" ht="12.75" customHeight="1">
      <c r="A160" s="298">
        <v>40500</v>
      </c>
      <c r="B160" s="298" t="s">
        <v>281</v>
      </c>
      <c r="C160" s="304">
        <v>284000</v>
      </c>
      <c r="D160" s="304"/>
      <c r="E160" s="304"/>
      <c r="F160" s="304">
        <f t="shared" si="66"/>
        <v>284000</v>
      </c>
      <c r="G160" s="304">
        <v>55694.8</v>
      </c>
      <c r="H160" s="304">
        <v>6850</v>
      </c>
      <c r="I160" s="304">
        <f t="shared" ref="I160:J160" si="70">+H160</f>
        <v>6850</v>
      </c>
      <c r="J160" s="304">
        <f t="shared" si="70"/>
        <v>6850</v>
      </c>
    </row>
    <row r="161" spans="1:10" ht="12.75" customHeight="1">
      <c r="A161" s="298">
        <v>40800</v>
      </c>
      <c r="B161" s="298" t="s">
        <v>264</v>
      </c>
      <c r="C161" s="304">
        <f>+C162+C163</f>
        <v>1106205</v>
      </c>
      <c r="D161" s="304"/>
      <c r="E161" s="304"/>
      <c r="F161" s="304">
        <f t="shared" si="66"/>
        <v>1106205</v>
      </c>
      <c r="G161" s="304">
        <f>+G162+G163</f>
        <v>13050</v>
      </c>
      <c r="H161" s="304">
        <f>+H162+H163</f>
        <v>13050</v>
      </c>
      <c r="I161" s="304">
        <f>+I162+I163</f>
        <v>13050</v>
      </c>
      <c r="J161" s="304">
        <f>+J162+J163</f>
        <v>13050</v>
      </c>
    </row>
    <row r="162" spans="1:10" ht="12.75" customHeight="1">
      <c r="A162" s="299">
        <v>40801</v>
      </c>
      <c r="B162" s="299" t="s">
        <v>320</v>
      </c>
      <c r="C162" s="305">
        <v>1106205</v>
      </c>
      <c r="D162" s="305"/>
      <c r="E162" s="305"/>
      <c r="F162" s="306">
        <f t="shared" si="66"/>
        <v>1106205</v>
      </c>
      <c r="G162" s="305">
        <v>13050</v>
      </c>
      <c r="H162" s="305">
        <f t="shared" ref="H162:H167" si="71">+G162</f>
        <v>13050</v>
      </c>
      <c r="I162" s="305">
        <f t="shared" ref="I162:J162" si="72">+H162</f>
        <v>13050</v>
      </c>
      <c r="J162" s="305">
        <f t="shared" si="72"/>
        <v>13050</v>
      </c>
    </row>
    <row r="163" spans="1:10" ht="12.75" customHeight="1">
      <c r="A163" s="299">
        <v>40802</v>
      </c>
      <c r="B163" s="299" t="s">
        <v>265</v>
      </c>
      <c r="C163" s="305">
        <v>0</v>
      </c>
      <c r="D163" s="305"/>
      <c r="E163" s="305"/>
      <c r="F163" s="306">
        <f t="shared" si="66"/>
        <v>0</v>
      </c>
      <c r="G163" s="305">
        <v>0</v>
      </c>
      <c r="H163" s="305">
        <f t="shared" si="71"/>
        <v>0</v>
      </c>
      <c r="I163" s="305">
        <f t="shared" ref="I163:J163" si="73">+H163</f>
        <v>0</v>
      </c>
      <c r="J163" s="305">
        <f t="shared" si="73"/>
        <v>0</v>
      </c>
    </row>
    <row r="164" spans="1:10" ht="12.75" customHeight="1">
      <c r="A164" s="298">
        <v>50000</v>
      </c>
      <c r="B164" s="298" t="s">
        <v>305</v>
      </c>
      <c r="C164" s="304">
        <v>0</v>
      </c>
      <c r="D164" s="304"/>
      <c r="E164" s="304"/>
      <c r="F164" s="304">
        <f>+C164</f>
        <v>0</v>
      </c>
      <c r="G164" s="304">
        <v>0</v>
      </c>
      <c r="H164" s="304">
        <f t="shared" si="71"/>
        <v>0</v>
      </c>
      <c r="I164" s="304">
        <v>0</v>
      </c>
      <c r="J164" s="304">
        <v>0</v>
      </c>
    </row>
    <row r="165" spans="1:10" ht="12.75" customHeight="1">
      <c r="A165" s="298">
        <v>60000</v>
      </c>
      <c r="B165" s="298" t="s">
        <v>306</v>
      </c>
      <c r="C165" s="304">
        <v>0</v>
      </c>
      <c r="D165" s="304"/>
      <c r="E165" s="304"/>
      <c r="F165" s="304">
        <f t="shared" si="66"/>
        <v>0</v>
      </c>
      <c r="G165" s="304">
        <v>0</v>
      </c>
      <c r="H165" s="304">
        <f t="shared" si="71"/>
        <v>0</v>
      </c>
      <c r="I165" s="304">
        <v>0</v>
      </c>
      <c r="J165" s="304">
        <v>0</v>
      </c>
    </row>
    <row r="166" spans="1:10" ht="12.75" customHeight="1">
      <c r="A166" s="298">
        <v>70000</v>
      </c>
      <c r="B166" s="298" t="s">
        <v>267</v>
      </c>
      <c r="C166" s="304">
        <v>0</v>
      </c>
      <c r="D166" s="304"/>
      <c r="E166" s="304"/>
      <c r="F166" s="304">
        <f t="shared" si="66"/>
        <v>0</v>
      </c>
      <c r="G166" s="304">
        <v>0</v>
      </c>
      <c r="H166" s="304">
        <f t="shared" si="71"/>
        <v>0</v>
      </c>
      <c r="I166" s="304">
        <v>0</v>
      </c>
      <c r="J166" s="304">
        <v>0</v>
      </c>
    </row>
    <row r="167" spans="1:10" ht="12.75" customHeight="1">
      <c r="A167" s="298">
        <v>80000</v>
      </c>
      <c r="B167" s="298" t="s">
        <v>307</v>
      </c>
      <c r="C167" s="304">
        <v>0</v>
      </c>
      <c r="D167" s="304"/>
      <c r="E167" s="304"/>
      <c r="F167" s="304">
        <f t="shared" si="66"/>
        <v>0</v>
      </c>
      <c r="G167" s="304">
        <v>0</v>
      </c>
      <c r="H167" s="304">
        <f t="shared" si="71"/>
        <v>0</v>
      </c>
      <c r="I167" s="304">
        <v>0</v>
      </c>
      <c r="J167" s="304">
        <v>0</v>
      </c>
    </row>
    <row r="168" spans="1:10" ht="12.75" customHeight="1">
      <c r="A168" s="298">
        <v>90000</v>
      </c>
      <c r="B168" s="298" t="s">
        <v>308</v>
      </c>
      <c r="C168" s="304">
        <v>0</v>
      </c>
      <c r="D168" s="304"/>
      <c r="E168" s="304"/>
      <c r="F168" s="304">
        <f t="shared" si="66"/>
        <v>0</v>
      </c>
      <c r="G168" s="304">
        <v>0</v>
      </c>
      <c r="H168" s="304">
        <v>0</v>
      </c>
      <c r="I168" s="304">
        <v>0</v>
      </c>
      <c r="J168" s="304">
        <v>0</v>
      </c>
    </row>
    <row r="169" spans="1:10" ht="12.75" customHeight="1">
      <c r="A169" s="298"/>
      <c r="B169" s="298" t="s">
        <v>266</v>
      </c>
      <c r="C169" s="304">
        <f>+C19+C35+C77+C147</f>
        <v>200902802.99999997</v>
      </c>
      <c r="D169" s="304"/>
      <c r="E169" s="304"/>
      <c r="F169" s="304">
        <f>+F19+F35+F77+F147</f>
        <v>200902802.99999997</v>
      </c>
      <c r="G169" s="304">
        <f>+G19+G35+G77+G147+G164+G165+G166+G167</f>
        <v>74014227.919999987</v>
      </c>
      <c r="H169" s="304">
        <f t="shared" ref="H169:J169" si="74">+H19+H35+H77+H147+H164+H165+H166+H167</f>
        <v>71372771.139999986</v>
      </c>
      <c r="I169" s="304">
        <f t="shared" si="74"/>
        <v>71372771.139999986</v>
      </c>
      <c r="J169" s="304">
        <f t="shared" si="74"/>
        <v>55266912.00999999</v>
      </c>
    </row>
  </sheetData>
  <mergeCells count="8">
    <mergeCell ref="A118:J118"/>
    <mergeCell ref="A15:J15"/>
    <mergeCell ref="A14:J14"/>
    <mergeCell ref="A12:J12"/>
    <mergeCell ref="A16:J16"/>
    <mergeCell ref="A114:J114"/>
    <mergeCell ref="A116:J116"/>
    <mergeCell ref="A117:J117"/>
  </mergeCells>
  <pageMargins left="0" right="0" top="0.74803149606299213" bottom="0.74803149606299213" header="0.31496062992125984" footer="0.31496062992125984"/>
  <pageSetup paperSize="9" scale="75" orientation="landscape" r:id="rId1"/>
  <headerFooter alignWithMargins="0">
    <oddHeader xml:space="preserve">&amp;CGASTO POR OBJETO T.C.P. - AL 30/06/2017
</oddHeader>
    <oddFooter>&amp;C“Las Islas Malvinas, Georgias y Sandwich del Sur son y serán Argentinas”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7030A0"/>
  </sheetPr>
  <dimension ref="A1:D70"/>
  <sheetViews>
    <sheetView view="pageBreakPreview" topLeftCell="A4" zoomScaleSheetLayoutView="100" workbookViewId="0">
      <selection activeCell="C25" sqref="C25"/>
    </sheetView>
  </sheetViews>
  <sheetFormatPr baseColWidth="10" defaultRowHeight="12.75"/>
  <cols>
    <col min="1" max="1" width="2" style="108" customWidth="1"/>
    <col min="2" max="2" width="2.85546875" style="108" customWidth="1"/>
    <col min="3" max="3" width="62.42578125" style="108" customWidth="1"/>
    <col min="4" max="4" width="30.140625" style="108" customWidth="1"/>
    <col min="5" max="16384" width="11.42578125" style="108"/>
  </cols>
  <sheetData>
    <row r="1" spans="1:4" ht="15.75">
      <c r="A1" s="186"/>
    </row>
    <row r="2" spans="1:4">
      <c r="C2" s="333"/>
      <c r="D2" s="333"/>
    </row>
    <row r="3" spans="1:4">
      <c r="C3" s="185"/>
      <c r="D3" s="185"/>
    </row>
    <row r="4" spans="1:4">
      <c r="C4" s="185"/>
      <c r="D4" s="185"/>
    </row>
    <row r="5" spans="1:4">
      <c r="C5" s="333"/>
      <c r="D5" s="333"/>
    </row>
    <row r="6" spans="1:4">
      <c r="C6" s="185"/>
      <c r="D6" s="185"/>
    </row>
    <row r="7" spans="1:4">
      <c r="C7" s="185"/>
      <c r="D7" s="185"/>
    </row>
    <row r="8" spans="1:4">
      <c r="C8" s="185"/>
      <c r="D8" s="185"/>
    </row>
    <row r="9" spans="1:4">
      <c r="C9" s="185"/>
      <c r="D9" s="185"/>
    </row>
    <row r="10" spans="1:4">
      <c r="C10" s="185"/>
      <c r="D10" s="185"/>
    </row>
    <row r="11" spans="1:4">
      <c r="C11" s="185"/>
      <c r="D11" s="185"/>
    </row>
    <row r="12" spans="1:4">
      <c r="C12" s="333"/>
      <c r="D12" s="333"/>
    </row>
    <row r="13" spans="1:4" s="109" customFormat="1" ht="15" customHeight="1">
      <c r="A13" s="353" t="s">
        <v>347</v>
      </c>
      <c r="B13" s="353"/>
      <c r="C13" s="353"/>
      <c r="D13" s="353"/>
    </row>
    <row r="14" spans="1:4" s="109" customFormat="1" ht="15" customHeight="1">
      <c r="A14" s="234"/>
      <c r="B14" s="234"/>
      <c r="C14" s="234"/>
      <c r="D14" s="234"/>
    </row>
    <row r="15" spans="1:4" s="109" customFormat="1" ht="12.75" customHeight="1">
      <c r="A15" s="319" t="s">
        <v>268</v>
      </c>
      <c r="B15" s="319"/>
      <c r="C15" s="319"/>
      <c r="D15" s="319"/>
    </row>
    <row r="16" spans="1:4" s="109" customFormat="1" ht="15.75">
      <c r="A16" s="319" t="s">
        <v>270</v>
      </c>
      <c r="B16" s="319"/>
      <c r="C16" s="319"/>
      <c r="D16" s="319"/>
    </row>
    <row r="17" spans="1:4" s="109" customFormat="1" ht="15.75">
      <c r="A17" s="324" t="s">
        <v>352</v>
      </c>
      <c r="B17" s="324"/>
      <c r="C17" s="324"/>
      <c r="D17" s="324"/>
    </row>
    <row r="18" spans="1:4" ht="15.75">
      <c r="A18" s="2"/>
      <c r="B18" s="2"/>
      <c r="C18" s="2"/>
      <c r="D18" s="4"/>
    </row>
    <row r="20" spans="1:4" ht="15.75" customHeight="1">
      <c r="A20" s="341" t="s">
        <v>271</v>
      </c>
      <c r="B20" s="342"/>
      <c r="C20" s="343"/>
      <c r="D20" s="350" t="s">
        <v>56</v>
      </c>
    </row>
    <row r="21" spans="1:4" ht="15.75" customHeight="1">
      <c r="A21" s="344"/>
      <c r="B21" s="345"/>
      <c r="C21" s="346"/>
      <c r="D21" s="351"/>
    </row>
    <row r="22" spans="1:4" ht="15.75" customHeight="1">
      <c r="A22" s="344"/>
      <c r="B22" s="345"/>
      <c r="C22" s="346"/>
      <c r="D22" s="351"/>
    </row>
    <row r="23" spans="1:4" ht="15.75" customHeight="1">
      <c r="A23" s="347"/>
      <c r="B23" s="348"/>
      <c r="C23" s="349"/>
      <c r="D23" s="352"/>
    </row>
    <row r="24" spans="1:4" ht="15.75">
      <c r="A24" s="190"/>
      <c r="B24" s="191"/>
      <c r="C24" s="191"/>
      <c r="D24" s="192"/>
    </row>
    <row r="25" spans="1:4" ht="15.75">
      <c r="A25" s="194" t="s">
        <v>199</v>
      </c>
      <c r="B25" s="193"/>
      <c r="C25" s="193"/>
      <c r="D25" s="195">
        <f>+D31</f>
        <v>71372771.140000001</v>
      </c>
    </row>
    <row r="26" spans="1:4" ht="15.75">
      <c r="A26" s="194"/>
      <c r="B26" s="189" t="s">
        <v>200</v>
      </c>
      <c r="C26" s="189"/>
      <c r="D26" s="196">
        <v>0</v>
      </c>
    </row>
    <row r="27" spans="1:4" ht="15.75">
      <c r="A27" s="194"/>
      <c r="B27" s="189" t="s">
        <v>201</v>
      </c>
      <c r="C27" s="189"/>
      <c r="D27" s="196">
        <v>0</v>
      </c>
    </row>
    <row r="28" spans="1:4" ht="15.75">
      <c r="A28" s="194"/>
      <c r="B28" s="189" t="s">
        <v>202</v>
      </c>
      <c r="C28" s="189"/>
      <c r="D28" s="196">
        <v>0</v>
      </c>
    </row>
    <row r="29" spans="1:4" ht="15.75">
      <c r="A29" s="194"/>
      <c r="B29" s="189" t="s">
        <v>203</v>
      </c>
      <c r="C29" s="189"/>
      <c r="D29" s="196">
        <v>0</v>
      </c>
    </row>
    <row r="30" spans="1:4" ht="15.75">
      <c r="A30" s="194"/>
      <c r="B30" s="189" t="s">
        <v>204</v>
      </c>
      <c r="C30" s="189"/>
      <c r="D30" s="196">
        <v>0</v>
      </c>
    </row>
    <row r="31" spans="1:4" ht="15.75">
      <c r="A31" s="194"/>
      <c r="B31" s="189" t="s">
        <v>205</v>
      </c>
      <c r="C31" s="189"/>
      <c r="D31" s="196">
        <v>71372771.140000001</v>
      </c>
    </row>
    <row r="32" spans="1:4" ht="15.75">
      <c r="A32" s="194"/>
      <c r="B32" s="189" t="s">
        <v>206</v>
      </c>
      <c r="C32" s="189"/>
      <c r="D32" s="196">
        <v>0</v>
      </c>
    </row>
    <row r="33" spans="1:4" ht="15.75">
      <c r="A33" s="194"/>
      <c r="B33" s="189"/>
      <c r="C33" s="189"/>
      <c r="D33" s="197"/>
    </row>
    <row r="34" spans="1:4" ht="15.75">
      <c r="A34" s="194" t="s">
        <v>207</v>
      </c>
      <c r="B34" s="193"/>
      <c r="C34" s="193"/>
      <c r="D34" s="198">
        <v>0</v>
      </c>
    </row>
    <row r="35" spans="1:4" ht="15.75">
      <c r="A35" s="194"/>
      <c r="B35" s="189"/>
      <c r="C35" s="189"/>
      <c r="D35" s="197"/>
    </row>
    <row r="36" spans="1:4" ht="15.75">
      <c r="A36" s="194" t="s">
        <v>208</v>
      </c>
      <c r="B36" s="193"/>
      <c r="C36" s="199"/>
      <c r="D36" s="198">
        <v>0</v>
      </c>
    </row>
    <row r="37" spans="1:4" ht="15.75">
      <c r="A37" s="194"/>
      <c r="B37" s="189"/>
      <c r="C37" s="200"/>
      <c r="D37" s="197"/>
    </row>
    <row r="38" spans="1:4" ht="15.75">
      <c r="A38" s="194" t="s">
        <v>209</v>
      </c>
      <c r="B38" s="193"/>
      <c r="C38" s="193"/>
      <c r="D38" s="198">
        <v>0</v>
      </c>
    </row>
    <row r="39" spans="1:4" ht="15.75">
      <c r="A39" s="194"/>
      <c r="B39" s="189"/>
      <c r="C39" s="200"/>
      <c r="D39" s="197"/>
    </row>
    <row r="40" spans="1:4" ht="15.75">
      <c r="A40" s="194" t="s">
        <v>210</v>
      </c>
      <c r="B40" s="193"/>
      <c r="C40" s="199"/>
      <c r="D40" s="198">
        <v>0</v>
      </c>
    </row>
    <row r="41" spans="1:4" ht="15.75">
      <c r="A41" s="194"/>
      <c r="B41" s="189"/>
      <c r="C41" s="200"/>
      <c r="D41" s="197"/>
    </row>
    <row r="42" spans="1:4" ht="15.75">
      <c r="A42" s="201" t="s">
        <v>56</v>
      </c>
      <c r="B42" s="202"/>
      <c r="C42" s="203"/>
      <c r="D42" s="204">
        <f>+D25</f>
        <v>71372771.140000001</v>
      </c>
    </row>
    <row r="70" spans="1:4">
      <c r="A70" s="340"/>
      <c r="B70" s="340"/>
      <c r="C70" s="340"/>
      <c r="D70" s="340"/>
    </row>
  </sheetData>
  <sheetProtection selectLockedCells="1" selectUnlockedCells="1"/>
  <mergeCells count="10">
    <mergeCell ref="A70:D70"/>
    <mergeCell ref="A20:C23"/>
    <mergeCell ref="D20:D23"/>
    <mergeCell ref="C2:D2"/>
    <mergeCell ref="C5:D5"/>
    <mergeCell ref="C12:D12"/>
    <mergeCell ref="A15:D15"/>
    <mergeCell ref="A16:D16"/>
    <mergeCell ref="A17:D17"/>
    <mergeCell ref="A13:D13"/>
  </mergeCells>
  <printOptions horizontalCentered="1"/>
  <pageMargins left="0.39374999999999999" right="0.39374999999999999" top="0.59027777777777779" bottom="0.59027777777777779" header="0.51180555555555551" footer="0.51180555555555551"/>
  <pageSetup paperSize="9" scale="76" firstPageNumber="0" orientation="portrait" r:id="rId1"/>
  <headerFooter alignWithMargins="0">
    <oddFooter>&amp;C“Las Islas Malvinas, Georgias y Sandwich del Sur son y serán Argentinas”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Situación del Tesoro</vt:lpstr>
      <vt:lpstr>Evolución de la Deuda</vt:lpstr>
      <vt:lpstr>RECURSOS</vt:lpstr>
      <vt:lpstr>GASTO OBJETO</vt:lpstr>
      <vt:lpstr>GASTO FINALIDAD</vt:lpstr>
      <vt:lpstr>'Evolución de la Deuda'!Área_de_impresión</vt:lpstr>
      <vt:lpstr>'GASTO FINALIDAD'!Área_de_impresión</vt:lpstr>
      <vt:lpstr>RECURSOS!Área_de_impresión</vt:lpstr>
      <vt:lpstr>'GASTO FINALIDAD'!Títulos_a_imprimir</vt:lpstr>
      <vt:lpstr>RECURSOS!Títulos_a_imprimir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mbearzotti</dc:creator>
  <cp:lastModifiedBy>mbearzotti</cp:lastModifiedBy>
  <cp:lastPrinted>2017-08-11T17:08:40Z</cp:lastPrinted>
  <dcterms:created xsi:type="dcterms:W3CDTF">2014-07-01T13:26:08Z</dcterms:created>
  <dcterms:modified xsi:type="dcterms:W3CDTF">2017-08-11T17:37:50Z</dcterms:modified>
</cp:coreProperties>
</file>