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Situación del Tesoro" sheetId="1" state="visible" r:id="rId2"/>
    <sheet name="Evolución de la Deuda" sheetId="2" state="visible" r:id="rId3"/>
    <sheet name="RECURSOS" sheetId="3" state="visible" r:id="rId4"/>
    <sheet name="GASTO OBJETO" sheetId="4" state="visible" r:id="rId5"/>
    <sheet name="GASTO FINALIDAD" sheetId="5" state="visible" r:id="rId6"/>
  </sheets>
  <definedNames>
    <definedName function="false" hidden="false" localSheetId="1" name="_xlnm.Print_Area" vbProcedure="false">'Evolución de la Deuda'!$A$1:$J$53</definedName>
    <definedName function="false" hidden="false" localSheetId="4" name="_xlnm.Print_Area" vbProcedure="false">'GASTO FINALIDAD'!$A$1:$E$51</definedName>
    <definedName function="false" hidden="false" localSheetId="4" name="_xlnm.Print_Titles" vbProcedure="false">'GASTO FINALIDAD'!$16:$17</definedName>
    <definedName function="false" hidden="false" localSheetId="2" name="_xlnm.Print_Area" vbProcedure="false">RECURSOS!$A$1:$D$185</definedName>
    <definedName function="false" hidden="false" localSheetId="2" name="_xlnm.Print_Titles" vbProcedure="false">RECURSOS!$15:$16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4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gparedes:
</t>
        </r>
        <r>
          <rPr>
            <sz val="8"/>
            <color rgb="FF000000"/>
            <rFont val="Tahoma"/>
            <family val="2"/>
            <charset val="1"/>
          </rPr>
          <t xml:space="preserve">se corrige el monto de acuerdo a la informacion enviada por el BTF</t>
        </r>
      </text>
    </comment>
  </commentList>
</comments>
</file>

<file path=xl/sharedStrings.xml><?xml version="1.0" encoding="utf-8"?>
<sst xmlns="http://schemas.openxmlformats.org/spreadsheetml/2006/main" count="457" uniqueCount="351">
  <si>
    <t xml:space="preserve">"2020 – Año del General Manuel Belgrano"
</t>
  </si>
  <si>
    <t xml:space="preserve">TRIBUNAL DE CUENTAS DE LA PROVINCIA DE TIERRA DEL FUEGO</t>
  </si>
  <si>
    <t xml:space="preserve">SITUACIÓN DEL TESORO</t>
  </si>
  <si>
    <t xml:space="preserve">DICIEMBRE 2019</t>
  </si>
  <si>
    <t xml:space="preserve">TRIBUNAL DE CUENTAS</t>
  </si>
  <si>
    <t xml:space="preserve">Organismos Descentralizados</t>
  </si>
  <si>
    <t xml:space="preserve">Entes Autárquicos</t>
  </si>
  <si>
    <t xml:space="preserve">Instituciones Seguridad Social</t>
  </si>
  <si>
    <t xml:space="preserve">C O N C E P T O</t>
  </si>
  <si>
    <t xml:space="preserve">Inst.Prov.</t>
  </si>
  <si>
    <t xml:space="preserve">Inst.Fueg.</t>
  </si>
  <si>
    <t xml:space="preserve">Dir.Prov.</t>
  </si>
  <si>
    <t xml:space="preserve">Hospital Regional de</t>
  </si>
  <si>
    <t xml:space="preserve">Inst. Prov.</t>
  </si>
  <si>
    <t xml:space="preserve">Caja Comp.</t>
  </si>
  <si>
    <t xml:space="preserve">Inst.Serv.</t>
  </si>
  <si>
    <t xml:space="preserve">Vivienda</t>
  </si>
  <si>
    <t xml:space="preserve">Turismo</t>
  </si>
  <si>
    <t xml:space="preserve">Vialidad</t>
  </si>
  <si>
    <t xml:space="preserve">Ushuaia</t>
  </si>
  <si>
    <t xml:space="preserve">Río Grande</t>
  </si>
  <si>
    <t xml:space="preserve">Total</t>
  </si>
  <si>
    <t xml:space="preserve">Puertos</t>
  </si>
  <si>
    <t xml:space="preserve">Energía</t>
  </si>
  <si>
    <t xml:space="preserve">Obras Sanit</t>
  </si>
  <si>
    <t xml:space="preserve">Reg.Apuestas</t>
  </si>
  <si>
    <t xml:space="preserve">Prev.Social</t>
  </si>
  <si>
    <t xml:space="preserve">Policía</t>
  </si>
  <si>
    <t xml:space="preserve">Sociales</t>
  </si>
  <si>
    <t xml:space="preserve">1)</t>
  </si>
  <si>
    <t xml:space="preserve">Valores Activos</t>
  </si>
  <si>
    <t xml:space="preserve">Caja Chica</t>
  </si>
  <si>
    <t xml:space="preserve">Bancos</t>
  </si>
  <si>
    <t xml:space="preserve">Cuentas a Cobrar</t>
  </si>
  <si>
    <t xml:space="preserve">Tesorería General de la Provincia del Ejercicio</t>
  </si>
  <si>
    <t xml:space="preserve">Tesorería General de la Provincia Ej. Anteriores</t>
  </si>
  <si>
    <t xml:space="preserve">Otros</t>
  </si>
  <si>
    <t xml:space="preserve">2)</t>
  </si>
  <si>
    <t xml:space="preserve">Valores Pasivos</t>
  </si>
  <si>
    <t xml:space="preserve">Remuneraciones al Personal</t>
  </si>
  <si>
    <t xml:space="preserve">Aportes y contribuciones</t>
  </si>
  <si>
    <t xml:space="preserve">Proveedores</t>
  </si>
  <si>
    <t xml:space="preserve">Contratistas</t>
  </si>
  <si>
    <t xml:space="preserve">Municipalidades y Otros Entes Comunales</t>
  </si>
  <si>
    <t xml:space="preserve">Empresas del Estado Provincial</t>
  </si>
  <si>
    <t xml:space="preserve">Estado Nacional</t>
  </si>
  <si>
    <t xml:space="preserve">- Tesorería General de la Nación</t>
  </si>
  <si>
    <t xml:space="preserve">- Empresas del Estado Nacional</t>
  </si>
  <si>
    <t xml:space="preserve">- Otros Organismos del Estado Nacional</t>
  </si>
  <si>
    <t xml:space="preserve">Tesorería General de la Provincia</t>
  </si>
  <si>
    <t xml:space="preserve">Fondos de terceros</t>
  </si>
  <si>
    <t xml:space="preserve">3)</t>
  </si>
  <si>
    <t xml:space="preserve">Diferencia (1-2)</t>
  </si>
  <si>
    <t xml:space="preserve">DF</t>
  </si>
  <si>
    <t xml:space="preserve">EVOLUCIÓN DE LA DEUDA</t>
  </si>
  <si>
    <t xml:space="preserve">         </t>
  </si>
  <si>
    <t xml:space="preserve">CONCEPTO</t>
  </si>
  <si>
    <t xml:space="preserve">STOCK AL INICIO</t>
  </si>
  <si>
    <t xml:space="preserve">INCREMENTOS</t>
  </si>
  <si>
    <t xml:space="preserve">DISMINUCIONES</t>
  </si>
  <si>
    <t xml:space="preserve">STOCK AL FINAL</t>
  </si>
  <si>
    <t xml:space="preserve">DEL EJERCICIO</t>
  </si>
  <si>
    <t xml:space="preserve">PRESUPUEST.</t>
  </si>
  <si>
    <t xml:space="preserve">NO PRESUPUEST.</t>
  </si>
  <si>
    <t xml:space="preserve">TOTAL</t>
  </si>
  <si>
    <t xml:space="preserve">DEL MES</t>
  </si>
  <si>
    <t xml:space="preserve">GOBIERNO NACIONAL</t>
  </si>
  <si>
    <t xml:space="preserve">PRESTAMOS DEL SECTOR PRIVADO</t>
  </si>
  <si>
    <t xml:space="preserve">ENTIDADES BANCARIAS Y FINANCIERAS</t>
  </si>
  <si>
    <t xml:space="preserve">PRESTAMOS DEL SECTOR EXTERNO</t>
  </si>
  <si>
    <t xml:space="preserve">ORGANISMOS INTERNACIONALES</t>
  </si>
  <si>
    <t xml:space="preserve">TITULOS PUBLICOS</t>
  </si>
  <si>
    <t xml:space="preserve">OTROS PASIVOS</t>
  </si>
  <si>
    <t xml:space="preserve">DEUDA CONSOLIDADA</t>
  </si>
  <si>
    <t xml:space="preserve">            Deuda Previsional Ley 278</t>
  </si>
  <si>
    <t xml:space="preserve">DEUDA FLOTANTE</t>
  </si>
  <si>
    <t xml:space="preserve">Remuneraciones al personal</t>
  </si>
  <si>
    <t xml:space="preserve">Aportes y Contribuciones adeudadas</t>
  </si>
  <si>
    <t xml:space="preserve">OTRAS DEUDAS</t>
  </si>
  <si>
    <t xml:space="preserve">EJECUCIÓN DE RECURSOS</t>
  </si>
  <si>
    <t xml:space="preserve">I -  INGRESOS CORRIENTES</t>
  </si>
  <si>
    <t xml:space="preserve">TRIBUTARIOS</t>
  </si>
  <si>
    <t xml:space="preserve">de Origen Provincial</t>
  </si>
  <si>
    <t xml:space="preserve">Ingresos Brutos</t>
  </si>
  <si>
    <t xml:space="preserve">Inmobiliario Rural</t>
  </si>
  <si>
    <t xml:space="preserve">Sellos</t>
  </si>
  <si>
    <t xml:space="preserve">Automotores</t>
  </si>
  <si>
    <t xml:space="preserve">Fondo Social de Reactivación Productiva</t>
  </si>
  <si>
    <t xml:space="preserve">Fondo Obra "Puerto Caleta La Misión"</t>
  </si>
  <si>
    <t xml:space="preserve">Fondo Solvencia Social Ley 756</t>
  </si>
  <si>
    <t xml:space="preserve">de Origen Nacional</t>
  </si>
  <si>
    <t xml:space="preserve">Ley 23548 - Aportes del Tesoro Nacional </t>
  </si>
  <si>
    <t xml:space="preserve">Ley 24049 - Servicios Educativos</t>
  </si>
  <si>
    <t xml:space="preserve">Ley  24049 - PO.SO.CO</t>
  </si>
  <si>
    <t xml:space="preserve">Ley 24049 - PRO.SO.UN</t>
  </si>
  <si>
    <t xml:space="preserve"> Ley 23548- Impuesto a las ganancias</t>
  </si>
  <si>
    <t xml:space="preserve"> Ley 24073- Fdo de Inf. Compens.</t>
  </si>
  <si>
    <t xml:space="preserve">Impuesto a los activos- Ley 23906 Fondo Educativo</t>
  </si>
  <si>
    <t xml:space="preserve">Impuesto a las Ganancias. Obras Infr. Básicas Soc</t>
  </si>
  <si>
    <t xml:space="preserve">Impuesto a las ganancias- Excedente Con. Bonaerense</t>
  </si>
  <si>
    <t xml:space="preserve">Impuesto a los Bs Personales no incluido en el proc. Econ. c/afec</t>
  </si>
  <si>
    <t xml:space="preserve">Impuesto a los bienes personales Ley 23966- Art. 30</t>
  </si>
  <si>
    <t xml:space="preserve">Impuesto al Valor Agregado - Ley 23966 - Art. 5º Punto 2</t>
  </si>
  <si>
    <t xml:space="preserve">Impuesto al Valor Agregado Ley 23966. Seguridad social</t>
  </si>
  <si>
    <t xml:space="preserve">Imp. Combustibles liquidos. Obras de infraestructura -  Ley 23966</t>
  </si>
  <si>
    <t xml:space="preserve">Imp. Combustibles líquidos. Vialidad Provincial - Ley 23966</t>
  </si>
  <si>
    <t xml:space="preserve">Imp. Combustibles liquidos. FEDEi Ley 23966</t>
  </si>
  <si>
    <t xml:space="preserve">Imp. Combustibles liquidos. Fonavi</t>
  </si>
  <si>
    <t xml:space="preserve">Fondo compensador desequilibrios fiscales</t>
  </si>
  <si>
    <t xml:space="preserve">Reg. Simplificado para pequeños contribuyentes (Monotributo)</t>
  </si>
  <si>
    <t xml:space="preserve">Reg. Energia  Electrica. Fondo para compensar Tarifa Electrica</t>
  </si>
  <si>
    <t xml:space="preserve">Fondo Energía Electrica. FEDEI</t>
  </si>
  <si>
    <t xml:space="preserve">Fondo Financiamiento Educativo. Ley 26075</t>
  </si>
  <si>
    <t xml:space="preserve">Coparticipación Federal de Impuestos- Rentas Generales</t>
  </si>
  <si>
    <t xml:space="preserve">CONTRIBUCIONES A LA SEGURIDAD SOCIAL</t>
  </si>
  <si>
    <t xml:space="preserve">Aportes y Retenciones que perciben Org de Prev y asist soc</t>
  </si>
  <si>
    <t xml:space="preserve">NO TRIBUTARIOS</t>
  </si>
  <si>
    <t xml:space="preserve">Recursos no tributarios</t>
  </si>
  <si>
    <t xml:space="preserve">Canones de turismo</t>
  </si>
  <si>
    <t xml:space="preserve">Derechos Canon Hotel Canal Beagle</t>
  </si>
  <si>
    <t xml:space="preserve">Derechos Canon Hotel Albatros</t>
  </si>
  <si>
    <t xml:space="preserve">Derechos Canon Cerro Krund</t>
  </si>
  <si>
    <t xml:space="preserve">Habilitaciones Servicios turísitcos</t>
  </si>
  <si>
    <t xml:space="preserve">Canones Aeropuertos</t>
  </si>
  <si>
    <t xml:space="preserve">Alquileres de equipos Aeronauticos</t>
  </si>
  <si>
    <t xml:space="preserve">Primas</t>
  </si>
  <si>
    <t xml:space="preserve">Otros no tributarios (reintegro ART, honorarios SIGEN)</t>
  </si>
  <si>
    <t xml:space="preserve">Otros no tributarios (multas TCP)</t>
  </si>
  <si>
    <t xml:space="preserve">VENTA DE BIENES Y SERVICIOS DE LA ADMINISTRACION PUBLICA </t>
  </si>
  <si>
    <t xml:space="preserve">Actividades de venta de bienes y prestación de servicios</t>
  </si>
  <si>
    <t xml:space="preserve">Servicios Portuarios</t>
  </si>
  <si>
    <t xml:space="preserve">Servicios de Aerosillas</t>
  </si>
  <si>
    <t xml:space="preserve">Servicios Dirección Provincial de Energía</t>
  </si>
  <si>
    <t xml:space="preserve">Servicios Dirección Provincial Reg. Apuestas</t>
  </si>
  <si>
    <t xml:space="preserve">Ingresos de Operación </t>
  </si>
  <si>
    <t xml:space="preserve">Actividades de Prod de Empresas Públicas</t>
  </si>
  <si>
    <t xml:space="preserve">RENTAS DE LA PROPIEDAD </t>
  </si>
  <si>
    <t xml:space="preserve">Intereses por Préstamos</t>
  </si>
  <si>
    <t xml:space="preserve">Intereses por Depósito</t>
  </si>
  <si>
    <t xml:space="preserve">Intereses por Titulos y Valores Internos</t>
  </si>
  <si>
    <t xml:space="preserve">Intereses Cobrados</t>
  </si>
  <si>
    <t xml:space="preserve">Derechos sobre Bienes Intangibles</t>
  </si>
  <si>
    <t xml:space="preserve">TRANSFERENCIAS CORRIENTES  (de Org. No Cons. Pres)</t>
  </si>
  <si>
    <t xml:space="preserve">Del Sector Privado</t>
  </si>
  <si>
    <t xml:space="preserve">De unidades Familiares</t>
  </si>
  <si>
    <t xml:space="preserve">De Instituciones sin fines de Lucro</t>
  </si>
  <si>
    <t xml:space="preserve">De empresas Privadas</t>
  </si>
  <si>
    <t xml:space="preserve">Del Sector Público </t>
  </si>
  <si>
    <t xml:space="preserve">-</t>
  </si>
  <si>
    <t xml:space="preserve">Nacional</t>
  </si>
  <si>
    <t xml:space="preserve">De la Adm. Central </t>
  </si>
  <si>
    <t xml:space="preserve">De Instituciones descentralizadas Nacionales</t>
  </si>
  <si>
    <t xml:space="preserve">De Instituciones de Seguridad Social</t>
  </si>
  <si>
    <t xml:space="preserve">De empresas Públicas No Financieras</t>
  </si>
  <si>
    <t xml:space="preserve">De empresas Públicas Financieras</t>
  </si>
  <si>
    <t xml:space="preserve">Provincial</t>
  </si>
  <si>
    <t xml:space="preserve">Del Gobierno Provincial</t>
  </si>
  <si>
    <t xml:space="preserve">Del Institutos de Seguridad Social Provinciales</t>
  </si>
  <si>
    <t xml:space="preserve">De empresas Públicas No Financieras Provinciales</t>
  </si>
  <si>
    <t xml:space="preserve">De instituciones Públicas Financieras Provinciales</t>
  </si>
  <si>
    <t xml:space="preserve">De otras Instituciones Publicas Provinciales</t>
  </si>
  <si>
    <t xml:space="preserve">Municipal</t>
  </si>
  <si>
    <t xml:space="preserve">Otras transferencias corrientes</t>
  </si>
  <si>
    <t xml:space="preserve">II - INGRESOS DE CAPITAL</t>
  </si>
  <si>
    <t xml:space="preserve">RECURSOS PROPIOS DE CAPITAL</t>
  </si>
  <si>
    <t xml:space="preserve">Venta de Activos Fijos</t>
  </si>
  <si>
    <t xml:space="preserve">Venta de Tierra y Terrenos</t>
  </si>
  <si>
    <t xml:space="preserve">Venta de Activos Intangibles</t>
  </si>
  <si>
    <t xml:space="preserve">TRANSFERENCIAS CAPITAL</t>
  </si>
  <si>
    <t xml:space="preserve">Del Sector Externo</t>
  </si>
  <si>
    <t xml:space="preserve">Organismos Internacionales</t>
  </si>
  <si>
    <t xml:space="preserve">Otras Transferencias de capital</t>
  </si>
  <si>
    <t xml:space="preserve"> </t>
  </si>
  <si>
    <t xml:space="preserve">DISMINUCION DE LA INV. FINANCIERA</t>
  </si>
  <si>
    <t xml:space="preserve">Venta de Titulos y Valores </t>
  </si>
  <si>
    <t xml:space="preserve">Venta de Titulos y Valores de largo plazo</t>
  </si>
  <si>
    <t xml:space="preserve">Venta de Acciones y Participaciones de Capital</t>
  </si>
  <si>
    <t xml:space="preserve">Recupero de Prestamos de Corto Plazo</t>
  </si>
  <si>
    <t xml:space="preserve">DETALLAR</t>
  </si>
  <si>
    <t xml:space="preserve">Del Sector Publico Nacional</t>
  </si>
  <si>
    <t xml:space="preserve">Del Sector Publico Provincial</t>
  </si>
  <si>
    <t xml:space="preserve"> Del Sector Público Municipal</t>
  </si>
  <si>
    <t xml:space="preserve">Otros </t>
  </si>
  <si>
    <t xml:space="preserve">Recupero de Prestamos de Largo Plazo</t>
  </si>
  <si>
    <t xml:space="preserve">III - CONTRIBUCIONES FIGURATIVAS</t>
  </si>
  <si>
    <t xml:space="preserve">Con recursos de Administración Central para Financ. Gastos Corrientes</t>
  </si>
  <si>
    <t xml:space="preserve">Con Recursos de Organismos Descentralizados para Finan. Gasto Corrientes</t>
  </si>
  <si>
    <t xml:space="preserve">Con Recursos de Administración Central para Financ. Gastos de Capital</t>
  </si>
  <si>
    <t xml:space="preserve">Con Recursos de Organismos Descentralizados para Finan. Gastos de Capital</t>
  </si>
  <si>
    <t xml:space="preserve">IV - FUENTES FINANCIERAS</t>
  </si>
  <si>
    <t xml:space="preserve">Venta de Títulos y Valores de Corto Plazo</t>
  </si>
  <si>
    <t xml:space="preserve">Venta de Títulos y Valores de largo Plazo</t>
  </si>
  <si>
    <t xml:space="preserve">Disminución de Caja y Bancos</t>
  </si>
  <si>
    <t xml:space="preserve">Disminución de Inversiones Financieras Temporarias</t>
  </si>
  <si>
    <t xml:space="preserve">Disminución de Cuentas a Cobrar a Corto Plazo</t>
  </si>
  <si>
    <t xml:space="preserve">Disminución de Cuentas a Cobrar a Largo Plazo</t>
  </si>
  <si>
    <t xml:space="preserve">Disminución de Documentos a Cobrar a Corto Plazo</t>
  </si>
  <si>
    <t xml:space="preserve">Disminución de Documentos a Cobrar a Largo Plazo</t>
  </si>
  <si>
    <t xml:space="preserve">Disminución de Activos Diferidos</t>
  </si>
  <si>
    <t xml:space="preserve">Disminución de Adelantos a Proveedores y Contratistas</t>
  </si>
  <si>
    <t xml:space="preserve">Disminución de Otros Activos Financieros</t>
  </si>
  <si>
    <t xml:space="preserve">ENDEUDAMIENTO PUBLICO O INCREMENTO DE OTROS PASIVOS</t>
  </si>
  <si>
    <t xml:space="preserve">Colocación de Deuda Interna de Corto Plazo</t>
  </si>
  <si>
    <t xml:space="preserve">Colocación de Deuda Interna de Largo Plazo</t>
  </si>
  <si>
    <t xml:space="preserve">Obtención de Préstamos de Corto Plazo</t>
  </si>
  <si>
    <t xml:space="preserve">Obtención de Préstamos de Largo Plazo</t>
  </si>
  <si>
    <t xml:space="preserve">Conversión de la Deuda de Corto Plazo a Largo Plazo por Refinanciación</t>
  </si>
  <si>
    <t xml:space="preserve">Uso del Crédito (Deuda Flotante)</t>
  </si>
  <si>
    <t xml:space="preserve">Otros pasivos (Fondo de Reparo obra Publica)</t>
  </si>
  <si>
    <t xml:space="preserve">INCREMENTO DEL PATROMINIO</t>
  </si>
  <si>
    <t xml:space="preserve">TOTAL RECURSOS</t>
  </si>
  <si>
    <t xml:space="preserve">“2020 – Año del General Manuel Belgrano”</t>
  </si>
  <si>
    <t xml:space="preserve">GASTO POR OBJETO</t>
  </si>
  <si>
    <t xml:space="preserve">Cód. Gasto</t>
  </si>
  <si>
    <t xml:space="preserve">Gasto</t>
  </si>
  <si>
    <t xml:space="preserve">Créd. Original</t>
  </si>
  <si>
    <t xml:space="preserve">Aumentos</t>
  </si>
  <si>
    <t xml:space="preserve">Disminuciones</t>
  </si>
  <si>
    <t xml:space="preserve">Créd. Vigente</t>
  </si>
  <si>
    <t xml:space="preserve">Compromiso</t>
  </si>
  <si>
    <t xml:space="preserve">Devengado</t>
  </si>
  <si>
    <t xml:space="preserve">Mandado a Pagar</t>
  </si>
  <si>
    <t xml:space="preserve">Pagado</t>
  </si>
  <si>
    <t xml:space="preserve">No Ejecutado</t>
  </si>
  <si>
    <t xml:space="preserve">GASTOS EN PERSONAL                                                    </t>
  </si>
  <si>
    <t xml:space="preserve">Personal permanente                                                   </t>
  </si>
  <si>
    <t xml:space="preserve">Retribuciones del Cargo                                               </t>
  </si>
  <si>
    <t xml:space="preserve">Retribuciones a personal directivo y de control                       </t>
  </si>
  <si>
    <t xml:space="preserve">Retribuciones que no hacen al cargo                                   </t>
  </si>
  <si>
    <t xml:space="preserve">Sueldo anual complementario                                           </t>
  </si>
  <si>
    <t xml:space="preserve">Otros gastos en personal                                              </t>
  </si>
  <si>
    <t xml:space="preserve">Contribuciones patronales                                             </t>
  </si>
  <si>
    <t xml:space="preserve">Complementos                                                          </t>
  </si>
  <si>
    <t xml:space="preserve">Personal Temporario                                                   </t>
  </si>
  <si>
    <t xml:space="preserve">Retribuciones del cargo                                               </t>
  </si>
  <si>
    <t xml:space="preserve">Servicios extraordinarios                                             </t>
  </si>
  <si>
    <t xml:space="preserve">Retribuciones extraordinarias                                         </t>
  </si>
  <si>
    <t xml:space="preserve">Asignaciones familiares                                               </t>
  </si>
  <si>
    <t xml:space="preserve">Asistencia social al personal                                         </t>
  </si>
  <si>
    <t xml:space="preserve">Seguros de Riesgo del Trabajo</t>
  </si>
  <si>
    <t xml:space="preserve">Beneficios y compensaciones                                           </t>
  </si>
  <si>
    <t xml:space="preserve">BIENES DE CONSUMO                                                     </t>
  </si>
  <si>
    <t xml:space="preserve">Productos alimenticios, agropecuarios y forestales                    </t>
  </si>
  <si>
    <t xml:space="preserve">Alimentos para personas                                               </t>
  </si>
  <si>
    <t xml:space="preserve">Otros n.e.p.                                                          </t>
  </si>
  <si>
    <t xml:space="preserve">Textiles y Vestuario</t>
  </si>
  <si>
    <t xml:space="preserve">Hilados y Telas</t>
  </si>
  <si>
    <t xml:space="preserve">Prendas de Vestir</t>
  </si>
  <si>
    <t xml:space="preserve">Confecciones Textiles</t>
  </si>
  <si>
    <t xml:space="preserve">Productos de papel, cartón e impresos                                 </t>
  </si>
  <si>
    <t xml:space="preserve">Papel y carton</t>
  </si>
  <si>
    <t xml:space="preserve">Papel para computación</t>
  </si>
  <si>
    <t xml:space="preserve">Productos de artes gráficas</t>
  </si>
  <si>
    <t xml:space="preserve">Productos de Papel y Cartón </t>
  </si>
  <si>
    <t xml:space="preserve">Libros, revistas y periodicos    </t>
  </si>
  <si>
    <t xml:space="preserve">Productos de cuero y caucho                                           </t>
  </si>
  <si>
    <t xml:space="preserve">Cueros y Pieles</t>
  </si>
  <si>
    <t xml:space="preserve">Cubiertas y cámaras  de aire</t>
  </si>
  <si>
    <t xml:space="preserve">Productos químicos, combustibles y lubricantes                        </t>
  </si>
  <si>
    <t xml:space="preserve">Productos farmaceuticos y medicinales</t>
  </si>
  <si>
    <t xml:space="preserve">Combustibles y lubricantes                                            </t>
  </si>
  <si>
    <t xml:space="preserve">Otros n e p                                                           </t>
  </si>
  <si>
    <t xml:space="preserve">Productos de minerales no metálicos                                   </t>
  </si>
  <si>
    <t xml:space="preserve">Productos de vidrio</t>
  </si>
  <si>
    <t xml:space="preserve">Productos de loza y procelana</t>
  </si>
  <si>
    <t xml:space="preserve">Productos metálicos                                                   </t>
  </si>
  <si>
    <t xml:space="preserve">Herramientas menores</t>
  </si>
  <si>
    <t xml:space="preserve">Minerales                                                             </t>
  </si>
  <si>
    <t xml:space="preserve">Otros bienes de consumo                                               </t>
  </si>
  <si>
    <t xml:space="preserve">Elementos de limpieza                                                 </t>
  </si>
  <si>
    <t xml:space="preserve">Utiles de escritorio, oficina y enseñanza                             </t>
  </si>
  <si>
    <t xml:space="preserve">Utiles y materiales eléctricos                   </t>
  </si>
  <si>
    <t xml:space="preserve">Utensillos de cocina y comedor</t>
  </si>
  <si>
    <t xml:space="preserve">Repuestos y accesorios                                                </t>
  </si>
  <si>
    <t xml:space="preserve">Otros n.e.p                                                           </t>
  </si>
  <si>
    <t xml:space="preserve">SERVICIOS NO PERSONALES                                               </t>
  </si>
  <si>
    <t xml:space="preserve">Servicios básicos                                                     </t>
  </si>
  <si>
    <t xml:space="preserve">Energía eléctrica                                                     </t>
  </si>
  <si>
    <t xml:space="preserve">Agua                                                                  </t>
  </si>
  <si>
    <t xml:space="preserve">Gas                                                                   </t>
  </si>
  <si>
    <t xml:space="preserve">Teléfonos, telex y telefax                                            </t>
  </si>
  <si>
    <t xml:space="preserve">Correos y telégrafo                                                   </t>
  </si>
  <si>
    <t xml:space="preserve">Alquileres y derechos                                                 </t>
  </si>
  <si>
    <t xml:space="preserve">Alquiler de edificios y locales</t>
  </si>
  <si>
    <t xml:space="preserve">Alquileres de fotocopiadoras                                          </t>
  </si>
  <si>
    <t xml:space="preserve">Derechos de Bienes Intangibles </t>
  </si>
  <si>
    <t xml:space="preserve">Mantenimiento, reparación y limpieza                                  </t>
  </si>
  <si>
    <t xml:space="preserve">Mantenimiento y reparación de edificios y locales                     </t>
  </si>
  <si>
    <t xml:space="preserve">Mantenimiento y reparación de vehiculos                               </t>
  </si>
  <si>
    <t xml:space="preserve">Mantenimiento y reparación de maquinaria y equipo                     </t>
  </si>
  <si>
    <t xml:space="preserve">Limpieza, aseo y fumigación                                           </t>
  </si>
  <si>
    <t xml:space="preserve">Mantenimiento de Sistemas Informaticos</t>
  </si>
  <si>
    <t xml:space="preserve">Servicios técnicos y profesionales                                    </t>
  </si>
  <si>
    <t xml:space="preserve">Estudios, investigaciones y proyectos de factibilidad</t>
  </si>
  <si>
    <t xml:space="preserve">Medicos y sanitarios                                                  </t>
  </si>
  <si>
    <t xml:space="preserve">Jurídicos</t>
  </si>
  <si>
    <t xml:space="preserve">Contabilidad y Auditoria                                              </t>
  </si>
  <si>
    <t xml:space="preserve">De capacitación                                                       </t>
  </si>
  <si>
    <t xml:space="preserve">De informática y sistemas computarizados                              </t>
  </si>
  <si>
    <t xml:space="preserve">Servicios comerciales y financieros                                   </t>
  </si>
  <si>
    <t xml:space="preserve">Transporte                                                            </t>
  </si>
  <si>
    <t xml:space="preserve">Almacenamiento                                                        </t>
  </si>
  <si>
    <t xml:space="preserve">Imprenta, publicaciones y reproducciones                              </t>
  </si>
  <si>
    <t xml:space="preserve">Primas y gastos de seguros</t>
  </si>
  <si>
    <t xml:space="preserve">Comisiones Bancarias</t>
  </si>
  <si>
    <t xml:space="preserve">Internet                                                              </t>
  </si>
  <si>
    <t xml:space="preserve">Publicidad y propaganda</t>
  </si>
  <si>
    <t xml:space="preserve">Pasajes y viáticos                                                   </t>
  </si>
  <si>
    <t xml:space="preserve">Pasajes                                                               </t>
  </si>
  <si>
    <t xml:space="preserve">Viáticos                                                              </t>
  </si>
  <si>
    <t xml:space="preserve">Impuestos, derechos y tasas                                           </t>
  </si>
  <si>
    <t xml:space="preserve">Impuestos directos</t>
  </si>
  <si>
    <t xml:space="preserve">Derechos y tasas</t>
  </si>
  <si>
    <t xml:space="preserve">Multas, recargos y gs judiciales</t>
  </si>
  <si>
    <t xml:space="preserve">Otros Servicios                                                       </t>
  </si>
  <si>
    <t xml:space="preserve">Servicios de ceremonial</t>
  </si>
  <si>
    <t xml:space="preserve">Servicios de vigilancia</t>
  </si>
  <si>
    <t xml:space="preserve">BIENES DE USO                                                         </t>
  </si>
  <si>
    <t xml:space="preserve">Bienes Preexistentes                                                  </t>
  </si>
  <si>
    <t xml:space="preserve">Tierras y terrenos                                                    </t>
  </si>
  <si>
    <t xml:space="preserve">Construcciones</t>
  </si>
  <si>
    <t xml:space="preserve">Construcciones en bienes de dominio privado                           </t>
  </si>
  <si>
    <t xml:space="preserve">Construcciones en bienes de dominio público                           </t>
  </si>
  <si>
    <t xml:space="preserve">Maquinaria y equipo                                                   </t>
  </si>
  <si>
    <t xml:space="preserve">Equipo de transporte, tracción y elevación</t>
  </si>
  <si>
    <t xml:space="preserve">Equipo de comunicación y señalamiento</t>
  </si>
  <si>
    <t xml:space="preserve">Equipo audivisual, educacional y recreativo</t>
  </si>
  <si>
    <t xml:space="preserve">Equipo para computación                                               </t>
  </si>
  <si>
    <t xml:space="preserve">Equipo de oficina y muebles                                           </t>
  </si>
  <si>
    <t xml:space="preserve">Herramientas y repuestos mayores</t>
  </si>
  <si>
    <t xml:space="preserve">Equipos varios                                                        </t>
  </si>
  <si>
    <t xml:space="preserve">Equipo de Seguridad</t>
  </si>
  <si>
    <t xml:space="preserve">Libros, revistas y otros elementos coleccionables                     </t>
  </si>
  <si>
    <t xml:space="preserve">Activos intangibles                                                   </t>
  </si>
  <si>
    <t xml:space="preserve">Programas de Computación</t>
  </si>
  <si>
    <t xml:space="preserve">TOTAL DE GASTOS </t>
  </si>
  <si>
    <t xml:space="preserve">GASTOS POR FINALIDAD</t>
  </si>
  <si>
    <t xml:space="preserve">A DICIEMBRE 2019</t>
  </si>
  <si>
    <t xml:space="preserve">FINALIDAD</t>
  </si>
  <si>
    <t xml:space="preserve">I - ADMINISTRACION GUBERNAMENTAL</t>
  </si>
  <si>
    <t xml:space="preserve">1.1 Legislativa</t>
  </si>
  <si>
    <t xml:space="preserve">1.2 Judicial</t>
  </si>
  <si>
    <t xml:space="preserve">1.3 Dirección Superior Ejecutiva</t>
  </si>
  <si>
    <t xml:space="preserve">1.4 Relaciones Interiores</t>
  </si>
  <si>
    <t xml:space="preserve">1.5 Administración Fiscal</t>
  </si>
  <si>
    <t xml:space="preserve">1.6 Control de la Gestión Pública</t>
  </si>
  <si>
    <t xml:space="preserve">1.7 Información y Estadísticas Básicas</t>
  </si>
  <si>
    <t xml:space="preserve">II - SERVICIOS DE SEGURIDAD</t>
  </si>
  <si>
    <t xml:space="preserve">III - SERVICIOS SOCIALES</t>
  </si>
  <si>
    <t xml:space="preserve">IV - SERVICIOS ECONÓMICOS</t>
  </si>
  <si>
    <t xml:space="preserve">V - DEUDA PUBLICA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</si>
</sst>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/YY"/>
    <numFmt numFmtId="166" formatCode="_(* #,##0.00_);_(* \(#,##0.00\);_(* \-??_);_(@_)"/>
    <numFmt numFmtId="167" formatCode="@"/>
    <numFmt numFmtId="168" formatCode="[$$-2C0A]\ #,##0.00"/>
    <numFmt numFmtId="169" formatCode="#,##0.00"/>
    <numFmt numFmtId="170" formatCode="_-* #,##0.00\ _€_-;\-* #,##0.00\ _€_-;_-* \-??\ _€_-;_-@_-"/>
    <numFmt numFmtId="171" formatCode="#,##0"/>
    <numFmt numFmtId="172" formatCode="&quot;$ &quot;#,##0.00;&quot;$ -&quot;#,##0.00"/>
    <numFmt numFmtId="173" formatCode="0_);\(0\)"/>
    <numFmt numFmtId="174" formatCode="_ * #,##0.00_ ;_ * \-#,##0.00_ ;_ * \-??_ ;_ @_ "/>
    <numFmt numFmtId="175" formatCode="_ &quot;$ &quot;* #,##0.00_ ;_ &quot;$ &quot;* \-#,##0.00_ ;_ &quot;$ &quot;* \-??_ ;_ @_ "/>
    <numFmt numFmtId="176" formatCode="* #,##0.00\ ;* \-#,##0.00\ ;* \-#\ ;@\ "/>
    <numFmt numFmtId="177" formatCode="[$-2C0A]#,##0.00;\-#,##0.00"/>
    <numFmt numFmtId="178" formatCode="[$$-2C0A]\ #,##0.00;[$$-2C0A]&quot; -&quot;#,##0.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u val="singl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b val="true"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1"/>
      <name val="Times New Roman"/>
      <family val="1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8"/>
      <name val="Arial"/>
      <family val="2"/>
      <charset val="1"/>
    </font>
    <font>
      <i val="true"/>
      <u val="single"/>
      <sz val="8"/>
      <name val="Arial"/>
      <family val="2"/>
      <charset val="1"/>
    </font>
    <font>
      <i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i val="true"/>
      <sz val="10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C0C0C0"/>
        <bgColor rgb="FFD9D9D9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double"/>
      <top/>
      <bottom/>
      <diagonal/>
    </border>
    <border diagonalUp="false" diagonalDown="false">
      <left style="double"/>
      <right style="hair"/>
      <top style="thin"/>
      <bottom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double"/>
      <top style="thin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hair"/>
      <right style="double"/>
      <top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hair"/>
      <bottom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1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3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5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3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31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3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3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3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4" fillId="2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32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27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4" borderId="3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6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3" borderId="37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3" borderId="3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4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2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4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4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2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4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6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2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6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3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4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4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3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4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4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5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3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4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4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2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4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4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36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3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5" borderId="3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3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4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2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4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4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5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5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4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5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4" borderId="3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45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3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9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2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41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42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8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5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2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5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4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3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4" borderId="4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4" borderId="4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5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5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9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6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9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6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3" borderId="3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4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6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6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6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6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3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6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4" borderId="69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2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3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3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23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2" borderId="3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31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4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4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3" borderId="2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2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2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2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3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7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3" borderId="3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3" borderId="3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Millares 3" xfId="21"/>
    <cellStyle name="Millares_Fondo fiduciario al 30.09. 2009" xfId="22"/>
    <cellStyle name="Normal 2" xfId="23"/>
    <cellStyle name="Normal_AIF ANTES DE MODIFICACION IPAUSS. DEVENGADO" xfId="24"/>
    <cellStyle name="Normal_Fondo fiduciario al 30.09. 2009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162360</xdr:colOff>
      <xdr:row>0</xdr:row>
      <xdr:rowOff>66600</xdr:rowOff>
    </xdr:from>
    <xdr:to>
      <xdr:col>3</xdr:col>
      <xdr:colOff>2294640</xdr:colOff>
      <xdr:row>8</xdr:row>
      <xdr:rowOff>90360</xdr:rowOff>
    </xdr:to>
    <xdr:pic>
      <xdr:nvPicPr>
        <xdr:cNvPr id="0" name="Picture 1" descr=""/>
        <xdr:cNvPicPr/>
      </xdr:nvPicPr>
      <xdr:blipFill>
        <a:blip r:embed="rId1">
          <a:grayscl/>
        </a:blip>
        <a:stretch/>
      </xdr:blipFill>
      <xdr:spPr>
        <a:xfrm>
          <a:off x="775440" y="66600"/>
          <a:ext cx="6003360" cy="16239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895680</xdr:colOff>
      <xdr:row>0</xdr:row>
      <xdr:rowOff>0</xdr:rowOff>
    </xdr:from>
    <xdr:to>
      <xdr:col>6</xdr:col>
      <xdr:colOff>786960</xdr:colOff>
      <xdr:row>8</xdr:row>
      <xdr:rowOff>37440</xdr:rowOff>
    </xdr:to>
    <xdr:pic>
      <xdr:nvPicPr>
        <xdr:cNvPr id="1" name="Picture 1" descr=""/>
        <xdr:cNvPicPr/>
      </xdr:nvPicPr>
      <xdr:blipFill>
        <a:blip r:embed="rId1">
          <a:grayscl/>
        </a:blip>
        <a:stretch/>
      </xdr:blipFill>
      <xdr:spPr>
        <a:xfrm>
          <a:off x="4413240" y="0"/>
          <a:ext cx="6847200" cy="16376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143280</xdr:colOff>
      <xdr:row>0</xdr:row>
      <xdr:rowOff>104760</xdr:rowOff>
    </xdr:from>
    <xdr:to>
      <xdr:col>3</xdr:col>
      <xdr:colOff>1541880</xdr:colOff>
      <xdr:row>10</xdr:row>
      <xdr:rowOff>110160</xdr:rowOff>
    </xdr:to>
    <xdr:pic>
      <xdr:nvPicPr>
        <xdr:cNvPr id="2" name="Picture 1" descr=""/>
        <xdr:cNvPicPr/>
      </xdr:nvPicPr>
      <xdr:blipFill>
        <a:blip r:embed="rId1">
          <a:grayscl/>
        </a:blip>
        <a:stretch/>
      </xdr:blipFill>
      <xdr:spPr>
        <a:xfrm>
          <a:off x="284040" y="104760"/>
          <a:ext cx="6004440" cy="162432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2757960</xdr:colOff>
      <xdr:row>0</xdr:row>
      <xdr:rowOff>0</xdr:rowOff>
    </xdr:from>
    <xdr:to>
      <xdr:col>7</xdr:col>
      <xdr:colOff>428760</xdr:colOff>
      <xdr:row>9</xdr:row>
      <xdr:rowOff>148320</xdr:rowOff>
    </xdr:to>
    <xdr:pic>
      <xdr:nvPicPr>
        <xdr:cNvPr id="3" name="Picture 1" descr=""/>
        <xdr:cNvPicPr/>
      </xdr:nvPicPr>
      <xdr:blipFill>
        <a:blip r:embed="rId1">
          <a:grayscl/>
        </a:blip>
        <a:stretch/>
      </xdr:blipFill>
      <xdr:spPr>
        <a:xfrm>
          <a:off x="3231360" y="0"/>
          <a:ext cx="6185160" cy="160560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1</xdr:col>
      <xdr:colOff>2364480</xdr:colOff>
      <xdr:row>101</xdr:row>
      <xdr:rowOff>76680</xdr:rowOff>
    </xdr:from>
    <xdr:to>
      <xdr:col>7</xdr:col>
      <xdr:colOff>35280</xdr:colOff>
      <xdr:row>111</xdr:row>
      <xdr:rowOff>63000</xdr:rowOff>
    </xdr:to>
    <xdr:pic>
      <xdr:nvPicPr>
        <xdr:cNvPr id="4" name="Picture 1" descr=""/>
        <xdr:cNvPicPr/>
      </xdr:nvPicPr>
      <xdr:blipFill>
        <a:blip r:embed="rId2">
          <a:grayscl/>
        </a:blip>
        <a:stretch/>
      </xdr:blipFill>
      <xdr:spPr>
        <a:xfrm>
          <a:off x="2837880" y="16907040"/>
          <a:ext cx="6185160" cy="16056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143280</xdr:colOff>
      <xdr:row>0</xdr:row>
      <xdr:rowOff>104760</xdr:rowOff>
    </xdr:from>
    <xdr:to>
      <xdr:col>3</xdr:col>
      <xdr:colOff>1541880</xdr:colOff>
      <xdr:row>10</xdr:row>
      <xdr:rowOff>110160</xdr:rowOff>
    </xdr:to>
    <xdr:pic>
      <xdr:nvPicPr>
        <xdr:cNvPr id="5" name="Picture 1" descr=""/>
        <xdr:cNvPicPr/>
      </xdr:nvPicPr>
      <xdr:blipFill>
        <a:blip r:embed="rId1">
          <a:grayscl/>
        </a:blip>
        <a:stretch/>
      </xdr:blipFill>
      <xdr:spPr>
        <a:xfrm>
          <a:off x="284040" y="104760"/>
          <a:ext cx="6004440" cy="166248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AB106"/>
  <sheetViews>
    <sheetView showFormulas="false" showGridLines="true" showRowColHeaders="true" showZeros="true" rightToLeft="false" tabSelected="false" showOutlineSymbols="true" defaultGridColor="true" view="normal" topLeftCell="A29" colorId="64" zoomScale="85" zoomScaleNormal="85" zoomScalePageLayoutView="82" workbookViewId="0">
      <selection pane="topLeft" activeCell="C40" activeCellId="0" sqref="C40"/>
    </sheetView>
  </sheetViews>
  <sheetFormatPr defaultColWidth="12.58984375" defaultRowHeight="15.75" zeroHeight="false" outlineLevelRow="0" outlineLevelCol="0"/>
  <cols>
    <col collapsed="false" customWidth="true" hidden="false" outlineLevel="0" max="1" min="1" style="1" width="3.98"/>
    <col collapsed="false" customWidth="true" hidden="false" outlineLevel="0" max="2" min="2" style="1" width="4.71"/>
    <col collapsed="false" customWidth="true" hidden="false" outlineLevel="0" max="3" min="3" style="1" width="54.86"/>
    <col collapsed="false" customWidth="true" hidden="false" outlineLevel="0" max="4" min="4" style="1" width="33.41"/>
    <col collapsed="false" customWidth="true" hidden="false" outlineLevel="0" max="5" min="5" style="1" width="10.29"/>
    <col collapsed="false" customWidth="true" hidden="false" outlineLevel="0" max="6" min="6" style="1" width="2.71"/>
    <col collapsed="false" customWidth="true" hidden="true" outlineLevel="0" max="27" min="7" style="1" width="11.52"/>
    <col collapsed="false" customWidth="true" hidden="false" outlineLevel="0" max="28" min="28" style="1" width="13.7"/>
    <col collapsed="false" customWidth="false" hidden="false" outlineLevel="0" max="1025" min="29" style="1" width="12.57"/>
  </cols>
  <sheetData>
    <row r="1" customFormat="false" ht="15.75" hidden="false" customHeight="false" outlineLevel="0" collapsed="false">
      <c r="A1" s="2"/>
      <c r="B1" s="2"/>
      <c r="C1" s="2"/>
      <c r="D1" s="2"/>
      <c r="E1" s="2"/>
    </row>
    <row r="2" customFormat="false" ht="15.75" hidden="false" customHeight="false" outlineLevel="0" collapsed="false">
      <c r="A2" s="3"/>
      <c r="B2" s="3"/>
      <c r="C2" s="3"/>
      <c r="D2" s="3"/>
      <c r="E2" s="3"/>
    </row>
    <row r="3" customFormat="false" ht="15.75" hidden="false" customHeight="false" outlineLevel="0" collapsed="false">
      <c r="A3" s="3"/>
      <c r="B3" s="3"/>
      <c r="C3" s="3"/>
      <c r="D3" s="3"/>
      <c r="E3" s="3"/>
    </row>
    <row r="4" customFormat="false" ht="15.75" hidden="false" customHeight="false" outlineLevel="0" collapsed="false">
      <c r="A4" s="3"/>
      <c r="B4" s="3"/>
      <c r="C4" s="3"/>
      <c r="D4" s="3"/>
      <c r="E4" s="3"/>
    </row>
    <row r="5" customFormat="false" ht="15.75" hidden="false" customHeight="false" outlineLevel="0" collapsed="false">
      <c r="A5" s="3"/>
      <c r="B5" s="3"/>
      <c r="C5" s="3"/>
      <c r="D5" s="3"/>
      <c r="E5" s="3"/>
    </row>
    <row r="6" customFormat="false" ht="15.75" hidden="false" customHeight="false" outlineLevel="0" collapsed="false">
      <c r="A6" s="3"/>
      <c r="B6" s="3"/>
      <c r="C6" s="3"/>
      <c r="D6" s="3"/>
      <c r="E6" s="3"/>
    </row>
    <row r="7" customFormat="false" ht="15.75" hidden="false" customHeight="false" outlineLevel="0" collapsed="false">
      <c r="A7" s="3"/>
      <c r="B7" s="3"/>
      <c r="C7" s="3"/>
      <c r="D7" s="3"/>
      <c r="E7" s="3"/>
    </row>
    <row r="10" s="5" customFormat="true" ht="22.35" hidden="false" customHeight="true" outlineLevel="0" collapsed="false">
      <c r="A10" s="4" t="s">
        <v>0</v>
      </c>
      <c r="B10" s="4"/>
      <c r="C10" s="4"/>
      <c r="D10" s="4"/>
      <c r="E10" s="4"/>
    </row>
    <row r="11" s="5" customFormat="true" ht="15.75" hidden="false" customHeight="false" outlineLevel="0" collapsed="false">
      <c r="A11" s="6"/>
      <c r="B11" s="6"/>
      <c r="C11" s="6"/>
      <c r="D11" s="6"/>
      <c r="E11" s="6"/>
    </row>
    <row r="12" customFormat="false" ht="15.75" hidden="false" customHeight="false" outlineLevel="0" collapsed="false">
      <c r="A12" s="7" t="s">
        <v>1</v>
      </c>
      <c r="B12" s="7"/>
      <c r="C12" s="7"/>
      <c r="D12" s="7"/>
      <c r="E12" s="7"/>
    </row>
    <row r="13" customFormat="false" ht="15.75" hidden="false" customHeight="false" outlineLevel="0" collapsed="false">
      <c r="A13" s="7" t="s">
        <v>2</v>
      </c>
      <c r="B13" s="7"/>
      <c r="C13" s="7"/>
      <c r="D13" s="7"/>
      <c r="E13" s="7"/>
    </row>
    <row r="14" customFormat="false" ht="15.75" hidden="false" customHeight="false" outlineLevel="0" collapsed="false">
      <c r="A14" s="8" t="s">
        <v>3</v>
      </c>
      <c r="B14" s="8"/>
      <c r="C14" s="8"/>
      <c r="D14" s="8"/>
      <c r="E14" s="8"/>
    </row>
    <row r="15" customFormat="false" ht="16.5" hidden="false" customHeight="false" outlineLevel="0" collapsed="false">
      <c r="D15" s="9"/>
      <c r="E15" s="10"/>
      <c r="G15" s="10"/>
      <c r="H15" s="10"/>
      <c r="I15" s="10"/>
      <c r="J15" s="10"/>
      <c r="K15" s="10"/>
    </row>
    <row r="16" customFormat="false" ht="16.5" hidden="false" customHeight="false" outlineLevel="0" collapsed="false">
      <c r="A16" s="11"/>
      <c r="B16" s="12"/>
      <c r="C16" s="13"/>
      <c r="D16" s="14" t="s">
        <v>4</v>
      </c>
      <c r="E16" s="15"/>
      <c r="J16" s="16"/>
      <c r="K16" s="17" t="s">
        <v>5</v>
      </c>
      <c r="L16" s="17"/>
      <c r="M16" s="17"/>
      <c r="N16" s="17"/>
      <c r="O16" s="17"/>
      <c r="P16" s="17"/>
      <c r="Q16" s="16"/>
      <c r="R16" s="18" t="s">
        <v>6</v>
      </c>
      <c r="S16" s="18"/>
      <c r="T16" s="18"/>
      <c r="U16" s="18"/>
      <c r="V16" s="18"/>
      <c r="W16" s="16"/>
      <c r="X16" s="18" t="s">
        <v>7</v>
      </c>
      <c r="Y16" s="18"/>
      <c r="Z16" s="18"/>
      <c r="AA16" s="18"/>
    </row>
    <row r="17" customFormat="false" ht="15.75" hidden="false" customHeight="false" outlineLevel="0" collapsed="false">
      <c r="A17" s="19" t="s">
        <v>8</v>
      </c>
      <c r="B17" s="19"/>
      <c r="C17" s="19"/>
      <c r="D17" s="14"/>
      <c r="E17" s="15"/>
      <c r="J17" s="16"/>
      <c r="K17" s="20" t="s">
        <v>9</v>
      </c>
      <c r="L17" s="21" t="s">
        <v>10</v>
      </c>
      <c r="M17" s="21" t="s">
        <v>11</v>
      </c>
      <c r="N17" s="21" t="s">
        <v>12</v>
      </c>
      <c r="O17" s="21"/>
      <c r="P17" s="22"/>
      <c r="Q17" s="16"/>
      <c r="R17" s="23" t="s">
        <v>11</v>
      </c>
      <c r="S17" s="24" t="s">
        <v>11</v>
      </c>
      <c r="T17" s="24" t="s">
        <v>11</v>
      </c>
      <c r="U17" s="24" t="s">
        <v>13</v>
      </c>
      <c r="V17" s="25"/>
      <c r="W17" s="16"/>
      <c r="X17" s="23" t="s">
        <v>9</v>
      </c>
      <c r="Y17" s="24" t="s">
        <v>14</v>
      </c>
      <c r="Z17" s="24" t="s">
        <v>15</v>
      </c>
      <c r="AA17" s="25"/>
    </row>
    <row r="18" customFormat="false" ht="16.5" hidden="false" customHeight="false" outlineLevel="0" collapsed="false">
      <c r="A18" s="26"/>
      <c r="B18" s="27"/>
      <c r="C18" s="28"/>
      <c r="D18" s="14"/>
      <c r="E18" s="15"/>
      <c r="J18" s="16"/>
      <c r="K18" s="29" t="s">
        <v>16</v>
      </c>
      <c r="L18" s="30" t="s">
        <v>17</v>
      </c>
      <c r="M18" s="30" t="s">
        <v>18</v>
      </c>
      <c r="N18" s="30" t="s">
        <v>19</v>
      </c>
      <c r="O18" s="30" t="s">
        <v>20</v>
      </c>
      <c r="P18" s="31" t="s">
        <v>21</v>
      </c>
      <c r="Q18" s="16"/>
      <c r="R18" s="29" t="s">
        <v>22</v>
      </c>
      <c r="S18" s="30" t="s">
        <v>23</v>
      </c>
      <c r="T18" s="30" t="s">
        <v>24</v>
      </c>
      <c r="U18" s="30" t="s">
        <v>25</v>
      </c>
      <c r="V18" s="31" t="s">
        <v>21</v>
      </c>
      <c r="W18" s="16"/>
      <c r="X18" s="29" t="s">
        <v>26</v>
      </c>
      <c r="Y18" s="30" t="s">
        <v>27</v>
      </c>
      <c r="Z18" s="30" t="s">
        <v>28</v>
      </c>
      <c r="AA18" s="31" t="s">
        <v>21</v>
      </c>
    </row>
    <row r="19" customFormat="false" ht="15.75" hidden="false" customHeight="false" outlineLevel="0" collapsed="false">
      <c r="A19" s="32"/>
      <c r="B19" s="33"/>
      <c r="C19" s="33"/>
      <c r="D19" s="34"/>
      <c r="E19" s="35"/>
      <c r="J19" s="10"/>
      <c r="K19" s="10"/>
    </row>
    <row r="20" customFormat="false" ht="15.75" hidden="false" customHeight="false" outlineLevel="0" collapsed="false">
      <c r="A20" s="36" t="s">
        <v>29</v>
      </c>
      <c r="B20" s="37" t="s">
        <v>30</v>
      </c>
      <c r="C20" s="28"/>
      <c r="D20" s="38" t="n">
        <f aca="false">SUM(D21:D27)</f>
        <v>28600357.26</v>
      </c>
      <c r="E20" s="39"/>
      <c r="J20" s="40"/>
      <c r="K20" s="40" t="n">
        <f aca="false">SUM(K21:K27)</f>
        <v>0</v>
      </c>
      <c r="L20" s="40" t="n">
        <f aca="false">SUM(L21:L27)</f>
        <v>0</v>
      </c>
      <c r="M20" s="40" t="n">
        <f aca="false">SUM(M21:M27)</f>
        <v>0</v>
      </c>
      <c r="N20" s="40" t="n">
        <f aca="false">SUM(N21:N27)</f>
        <v>0</v>
      </c>
      <c r="O20" s="40" t="n">
        <f aca="false">SUM(O21:O27)</f>
        <v>0</v>
      </c>
      <c r="P20" s="41" t="n">
        <f aca="false">SUM(K20:O20)</f>
        <v>0</v>
      </c>
      <c r="Q20" s="41"/>
      <c r="R20" s="40" t="n">
        <f aca="false">SUM(R21:R27)</f>
        <v>0</v>
      </c>
      <c r="S20" s="40" t="n">
        <f aca="false">SUM(S21:S27)</f>
        <v>0</v>
      </c>
      <c r="T20" s="40" t="n">
        <f aca="false">SUM(T21:T27)</f>
        <v>0</v>
      </c>
      <c r="U20" s="40" t="n">
        <f aca="false">SUM(U21:U27)</f>
        <v>0</v>
      </c>
      <c r="V20" s="40" t="n">
        <f aca="false">SUM(R20:U20)</f>
        <v>0</v>
      </c>
      <c r="W20" s="41"/>
      <c r="X20" s="40" t="n">
        <f aca="false">SUM(X21:X27)</f>
        <v>0</v>
      </c>
      <c r="Y20" s="40" t="n">
        <f aca="false">SUM(Y21:Y27)</f>
        <v>0</v>
      </c>
      <c r="Z20" s="40" t="n">
        <f aca="false">SUM(Z21:Z27)</f>
        <v>0</v>
      </c>
      <c r="AA20" s="41" t="n">
        <f aca="false">SUM(X20:Z20)</f>
        <v>0</v>
      </c>
      <c r="AB20" s="41"/>
    </row>
    <row r="21" customFormat="false" ht="15.75" hidden="false" customHeight="false" outlineLevel="0" collapsed="false">
      <c r="A21" s="42"/>
      <c r="B21" s="10" t="s">
        <v>31</v>
      </c>
      <c r="C21" s="10"/>
      <c r="D21" s="43" t="n">
        <v>0</v>
      </c>
      <c r="E21" s="35"/>
      <c r="J21" s="40"/>
      <c r="K21" s="40"/>
      <c r="L21" s="40"/>
      <c r="M21" s="40"/>
      <c r="N21" s="40"/>
      <c r="O21" s="40"/>
      <c r="P21" s="41" t="n">
        <f aca="false">SUM(K21:O21)</f>
        <v>0</v>
      </c>
      <c r="Q21" s="41"/>
      <c r="R21" s="40"/>
      <c r="S21" s="40"/>
      <c r="T21" s="40"/>
      <c r="U21" s="40"/>
      <c r="V21" s="40" t="n">
        <f aca="false">SUM(R21:U21)</f>
        <v>0</v>
      </c>
      <c r="W21" s="41"/>
      <c r="X21" s="41"/>
      <c r="Y21" s="41"/>
      <c r="Z21" s="41"/>
      <c r="AA21" s="41" t="n">
        <f aca="false">SUM(X21:Z21)</f>
        <v>0</v>
      </c>
      <c r="AB21" s="41"/>
    </row>
    <row r="22" customFormat="false" ht="15.75" hidden="false" customHeight="false" outlineLevel="0" collapsed="false">
      <c r="A22" s="42"/>
      <c r="B22" s="10" t="s">
        <v>32</v>
      </c>
      <c r="C22" s="10"/>
      <c r="D22" s="43" t="n">
        <v>614686.83</v>
      </c>
      <c r="E22" s="35"/>
      <c r="J22" s="40"/>
      <c r="K22" s="40"/>
      <c r="L22" s="40"/>
      <c r="M22" s="40"/>
      <c r="N22" s="40"/>
      <c r="O22" s="40"/>
      <c r="P22" s="41" t="n">
        <f aca="false">SUM(K22:O22)</f>
        <v>0</v>
      </c>
      <c r="Q22" s="41"/>
      <c r="R22" s="40"/>
      <c r="S22" s="40"/>
      <c r="T22" s="40"/>
      <c r="U22" s="40"/>
      <c r="V22" s="40" t="n">
        <f aca="false">SUM(R22:U22)</f>
        <v>0</v>
      </c>
      <c r="W22" s="41"/>
      <c r="X22" s="41"/>
      <c r="Y22" s="41"/>
      <c r="Z22" s="41"/>
      <c r="AA22" s="41" t="n">
        <f aca="false">SUM(X22:Z22)</f>
        <v>0</v>
      </c>
      <c r="AB22" s="41"/>
    </row>
    <row r="23" customFormat="false" ht="15.75" hidden="false" customHeight="false" outlineLevel="0" collapsed="false">
      <c r="A23" s="42"/>
      <c r="B23" s="10" t="s">
        <v>33</v>
      </c>
      <c r="C23" s="10"/>
      <c r="D23" s="43" t="n">
        <v>0</v>
      </c>
      <c r="E23" s="35"/>
      <c r="J23" s="40"/>
      <c r="K23" s="40"/>
      <c r="L23" s="40"/>
      <c r="M23" s="40"/>
      <c r="N23" s="40"/>
      <c r="O23" s="40"/>
      <c r="P23" s="41" t="n">
        <f aca="false">SUM(K23:O23)</f>
        <v>0</v>
      </c>
      <c r="Q23" s="41"/>
      <c r="R23" s="40"/>
      <c r="S23" s="40"/>
      <c r="T23" s="40"/>
      <c r="U23" s="40"/>
      <c r="V23" s="40" t="n">
        <f aca="false">SUM(R23:U23)</f>
        <v>0</v>
      </c>
      <c r="W23" s="41"/>
      <c r="X23" s="41"/>
      <c r="Y23" s="41"/>
      <c r="Z23" s="41"/>
      <c r="AA23" s="41" t="n">
        <f aca="false">SUM(X23:Z23)</f>
        <v>0</v>
      </c>
      <c r="AB23" s="41"/>
    </row>
    <row r="24" customFormat="false" ht="15.75" hidden="false" customHeight="false" outlineLevel="0" collapsed="false">
      <c r="A24" s="42"/>
      <c r="B24" s="10" t="s">
        <v>5</v>
      </c>
      <c r="C24" s="10"/>
      <c r="D24" s="43" t="n">
        <v>0</v>
      </c>
      <c r="E24" s="35"/>
      <c r="J24" s="40"/>
      <c r="K24" s="40"/>
      <c r="L24" s="40"/>
      <c r="M24" s="40"/>
      <c r="N24" s="40"/>
      <c r="O24" s="40"/>
      <c r="P24" s="41" t="n">
        <f aca="false">SUM(K24:O24)</f>
        <v>0</v>
      </c>
      <c r="Q24" s="41"/>
      <c r="R24" s="40"/>
      <c r="S24" s="40"/>
      <c r="T24" s="40"/>
      <c r="U24" s="40"/>
      <c r="V24" s="40" t="n">
        <f aca="false">SUM(R24:U24)</f>
        <v>0</v>
      </c>
      <c r="W24" s="41"/>
      <c r="X24" s="41"/>
      <c r="Y24" s="41"/>
      <c r="Z24" s="41"/>
      <c r="AA24" s="41" t="n">
        <f aca="false">SUM(X24:Z24)</f>
        <v>0</v>
      </c>
      <c r="AB24" s="41"/>
    </row>
    <row r="25" customFormat="false" ht="15.75" hidden="false" customHeight="false" outlineLevel="0" collapsed="false">
      <c r="A25" s="42"/>
      <c r="B25" s="10" t="s">
        <v>34</v>
      </c>
      <c r="C25" s="10"/>
      <c r="D25" s="43" t="n">
        <v>27985670.43</v>
      </c>
      <c r="E25" s="35"/>
      <c r="J25" s="40"/>
      <c r="K25" s="40"/>
      <c r="L25" s="40"/>
      <c r="M25" s="40"/>
      <c r="N25" s="40"/>
      <c r="O25" s="40"/>
      <c r="P25" s="41" t="n">
        <f aca="false">SUM(K25:O25)</f>
        <v>0</v>
      </c>
      <c r="Q25" s="41"/>
      <c r="R25" s="40"/>
      <c r="S25" s="40"/>
      <c r="T25" s="40"/>
      <c r="U25" s="40"/>
      <c r="V25" s="40" t="n">
        <f aca="false">SUM(R25:U25)</f>
        <v>0</v>
      </c>
      <c r="W25" s="41"/>
      <c r="X25" s="41"/>
      <c r="Y25" s="41"/>
      <c r="Z25" s="41"/>
      <c r="AA25" s="41" t="n">
        <f aca="false">SUM(X25:Z25)</f>
        <v>0</v>
      </c>
      <c r="AB25" s="41"/>
    </row>
    <row r="26" customFormat="false" ht="15.75" hidden="false" customHeight="false" outlineLevel="0" collapsed="false">
      <c r="A26" s="42"/>
      <c r="B26" s="10" t="s">
        <v>35</v>
      </c>
      <c r="C26" s="10"/>
      <c r="D26" s="43" t="n">
        <v>0</v>
      </c>
      <c r="E26" s="35"/>
      <c r="J26" s="40"/>
      <c r="K26" s="40"/>
      <c r="L26" s="40"/>
      <c r="M26" s="40"/>
      <c r="N26" s="40"/>
      <c r="O26" s="40"/>
      <c r="P26" s="41"/>
      <c r="Q26" s="41"/>
      <c r="R26" s="40"/>
      <c r="S26" s="40"/>
      <c r="T26" s="40"/>
      <c r="U26" s="40"/>
      <c r="V26" s="40"/>
      <c r="W26" s="41"/>
      <c r="X26" s="41"/>
      <c r="Y26" s="41"/>
      <c r="Z26" s="41"/>
      <c r="AA26" s="41"/>
      <c r="AB26" s="41"/>
    </row>
    <row r="27" customFormat="false" ht="15.75" hidden="false" customHeight="false" outlineLevel="0" collapsed="false">
      <c r="A27" s="42"/>
      <c r="B27" s="10" t="s">
        <v>36</v>
      </c>
      <c r="C27" s="10"/>
      <c r="D27" s="43" t="n">
        <v>0</v>
      </c>
      <c r="E27" s="35"/>
      <c r="J27" s="40"/>
      <c r="K27" s="40"/>
      <c r="L27" s="40"/>
      <c r="M27" s="40"/>
      <c r="N27" s="40"/>
      <c r="O27" s="40"/>
      <c r="P27" s="41" t="n">
        <f aca="false">SUM(K27:O27)</f>
        <v>0</v>
      </c>
      <c r="Q27" s="41"/>
      <c r="R27" s="40"/>
      <c r="S27" s="40"/>
      <c r="T27" s="40"/>
      <c r="U27" s="40"/>
      <c r="V27" s="40" t="n">
        <f aca="false">SUM(R27:U27)</f>
        <v>0</v>
      </c>
      <c r="W27" s="41"/>
      <c r="X27" s="41"/>
      <c r="Y27" s="41"/>
      <c r="Z27" s="41"/>
      <c r="AA27" s="41" t="n">
        <f aca="false">SUM(X27:Z27)</f>
        <v>0</v>
      </c>
      <c r="AB27" s="41"/>
    </row>
    <row r="28" customFormat="false" ht="15.75" hidden="false" customHeight="false" outlineLevel="0" collapsed="false">
      <c r="A28" s="42"/>
      <c r="B28" s="10"/>
      <c r="C28" s="10"/>
      <c r="D28" s="43"/>
      <c r="E28" s="35"/>
      <c r="J28" s="40"/>
      <c r="K28" s="40"/>
      <c r="L28" s="40"/>
      <c r="M28" s="40"/>
      <c r="N28" s="40"/>
      <c r="O28" s="40"/>
      <c r="P28" s="41"/>
      <c r="Q28" s="41"/>
      <c r="R28" s="40"/>
      <c r="S28" s="40"/>
      <c r="T28" s="40"/>
      <c r="U28" s="40"/>
      <c r="V28" s="40"/>
      <c r="W28" s="41"/>
      <c r="X28" s="41"/>
      <c r="Y28" s="41"/>
      <c r="Z28" s="41"/>
      <c r="AA28" s="41"/>
      <c r="AB28" s="41"/>
    </row>
    <row r="29" customFormat="false" ht="15.75" hidden="false" customHeight="false" outlineLevel="0" collapsed="false">
      <c r="A29" s="36" t="s">
        <v>37</v>
      </c>
      <c r="B29" s="37" t="s">
        <v>38</v>
      </c>
      <c r="C29" s="44"/>
      <c r="D29" s="38" t="n">
        <f aca="false">+D30+D31+D32+D42</f>
        <v>21133482.34</v>
      </c>
      <c r="E29" s="39"/>
      <c r="J29" s="40"/>
      <c r="K29" s="40" t="n">
        <f aca="false">SUM(K30:K36)+SUM(K40:K43)</f>
        <v>0</v>
      </c>
      <c r="L29" s="40" t="n">
        <f aca="false">SUM(L30:L36)+SUM(L40:L43)</f>
        <v>0</v>
      </c>
      <c r="M29" s="40" t="n">
        <f aca="false">SUM(M30:M36)+SUM(M40:M43)</f>
        <v>0</v>
      </c>
      <c r="N29" s="40" t="n">
        <f aca="false">SUM(N30:N36)+SUM(N40:N43)</f>
        <v>0</v>
      </c>
      <c r="O29" s="40" t="n">
        <f aca="false">SUM(O30:O36)+SUM(O40:O43)</f>
        <v>0</v>
      </c>
      <c r="P29" s="41" t="n">
        <f aca="false">SUM(K29:O29)</f>
        <v>0</v>
      </c>
      <c r="Q29" s="41"/>
      <c r="R29" s="40" t="n">
        <f aca="false">SUM(R30:R36)+SUM(R40:R43)</f>
        <v>0</v>
      </c>
      <c r="S29" s="40" t="n">
        <f aca="false">SUM(S30:S36)+SUM(S40:S43)</f>
        <v>0</v>
      </c>
      <c r="T29" s="40" t="n">
        <f aca="false">SUM(T30:T36)+SUM(T40:T43)</f>
        <v>0</v>
      </c>
      <c r="U29" s="40" t="n">
        <f aca="false">SUM(U30:U36)+SUM(U40:U43)</f>
        <v>0</v>
      </c>
      <c r="V29" s="40" t="n">
        <f aca="false">SUM(R29:U29)</f>
        <v>0</v>
      </c>
      <c r="W29" s="41"/>
      <c r="X29" s="40" t="n">
        <f aca="false">SUM(X30:X36)+SUM(X40:X43)</f>
        <v>0</v>
      </c>
      <c r="Y29" s="40" t="n">
        <f aca="false">SUM(Y30:Y36)+SUM(Y40:Y43)</f>
        <v>0</v>
      </c>
      <c r="Z29" s="40" t="n">
        <f aca="false">SUM(Z30:Z36)+SUM(Z40:Z43)</f>
        <v>0</v>
      </c>
      <c r="AA29" s="41" t="n">
        <f aca="false">SUM(X29:Z29)</f>
        <v>0</v>
      </c>
      <c r="AB29" s="41"/>
    </row>
    <row r="30" customFormat="false" ht="15.75" hidden="false" customHeight="false" outlineLevel="0" collapsed="false">
      <c r="A30" s="42"/>
      <c r="B30" s="10" t="s">
        <v>39</v>
      </c>
      <c r="C30" s="10"/>
      <c r="D30" s="43" t="n">
        <v>14177706.02</v>
      </c>
      <c r="E30" s="35"/>
      <c r="F30" s="41"/>
      <c r="J30" s="40"/>
      <c r="K30" s="40"/>
      <c r="L30" s="40"/>
      <c r="M30" s="40"/>
      <c r="N30" s="40"/>
      <c r="O30" s="40"/>
      <c r="P30" s="41" t="n">
        <f aca="false">SUM(K30:O30)</f>
        <v>0</v>
      </c>
      <c r="Q30" s="41"/>
      <c r="R30" s="40"/>
      <c r="S30" s="40"/>
      <c r="T30" s="40"/>
      <c r="U30" s="40"/>
      <c r="V30" s="40" t="n">
        <f aca="false">SUM(R30:U30)</f>
        <v>0</v>
      </c>
      <c r="W30" s="41"/>
      <c r="X30" s="40"/>
      <c r="Y30" s="40"/>
      <c r="Z30" s="40"/>
      <c r="AA30" s="41" t="n">
        <f aca="false">SUM(X30:Z30)</f>
        <v>0</v>
      </c>
      <c r="AB30" s="41"/>
    </row>
    <row r="31" customFormat="false" ht="15.75" hidden="false" customHeight="false" outlineLevel="0" collapsed="false">
      <c r="A31" s="42"/>
      <c r="B31" s="10" t="s">
        <v>40</v>
      </c>
      <c r="C31" s="10"/>
      <c r="D31" s="43" t="n">
        <v>6472178.6</v>
      </c>
      <c r="E31" s="35"/>
      <c r="F31" s="41"/>
      <c r="J31" s="40"/>
      <c r="K31" s="40"/>
      <c r="L31" s="40"/>
      <c r="M31" s="40"/>
      <c r="N31" s="40"/>
      <c r="O31" s="40"/>
      <c r="P31" s="41" t="n">
        <f aca="false">SUM(K31:O31)</f>
        <v>0</v>
      </c>
      <c r="Q31" s="41"/>
      <c r="R31" s="40"/>
      <c r="S31" s="40"/>
      <c r="T31" s="40"/>
      <c r="U31" s="40"/>
      <c r="V31" s="40" t="n">
        <f aca="false">SUM(R31:U31)</f>
        <v>0</v>
      </c>
      <c r="W31" s="41"/>
      <c r="X31" s="40"/>
      <c r="Y31" s="40"/>
      <c r="Z31" s="40"/>
      <c r="AA31" s="41" t="n">
        <f aca="false">SUM(X31:Z31)</f>
        <v>0</v>
      </c>
      <c r="AB31" s="41"/>
    </row>
    <row r="32" customFormat="false" ht="15.75" hidden="false" customHeight="false" outlineLevel="0" collapsed="false">
      <c r="A32" s="42"/>
      <c r="B32" s="10" t="s">
        <v>41</v>
      </c>
      <c r="C32" s="10"/>
      <c r="D32" s="43" t="n">
        <v>19445.56</v>
      </c>
      <c r="E32" s="45"/>
      <c r="F32" s="41"/>
      <c r="J32" s="40"/>
      <c r="K32" s="40"/>
      <c r="L32" s="40"/>
      <c r="M32" s="40"/>
      <c r="N32" s="40"/>
      <c r="O32" s="40"/>
      <c r="P32" s="41" t="n">
        <f aca="false">SUM(K32:O32)</f>
        <v>0</v>
      </c>
      <c r="Q32" s="41"/>
      <c r="R32" s="40"/>
      <c r="S32" s="40"/>
      <c r="T32" s="40"/>
      <c r="U32" s="40"/>
      <c r="V32" s="40" t="n">
        <f aca="false">SUM(R32:U32)</f>
        <v>0</v>
      </c>
      <c r="W32" s="41"/>
      <c r="X32" s="40"/>
      <c r="Y32" s="40"/>
      <c r="Z32" s="40"/>
      <c r="AA32" s="41" t="n">
        <f aca="false">SUM(X32:Z32)</f>
        <v>0</v>
      </c>
      <c r="AB32" s="41"/>
    </row>
    <row r="33" customFormat="false" ht="15.75" hidden="false" customHeight="false" outlineLevel="0" collapsed="false">
      <c r="A33" s="42"/>
      <c r="B33" s="10" t="s">
        <v>42</v>
      </c>
      <c r="C33" s="10"/>
      <c r="D33" s="43"/>
      <c r="E33" s="35"/>
      <c r="F33" s="41"/>
      <c r="J33" s="40"/>
      <c r="K33" s="40"/>
      <c r="L33" s="40"/>
      <c r="M33" s="40"/>
      <c r="N33" s="40"/>
      <c r="O33" s="40"/>
      <c r="P33" s="41" t="n">
        <f aca="false">SUM(K33:O33)</f>
        <v>0</v>
      </c>
      <c r="Q33" s="41"/>
      <c r="R33" s="40"/>
      <c r="S33" s="40"/>
      <c r="T33" s="40"/>
      <c r="U33" s="40"/>
      <c r="V33" s="40" t="n">
        <f aca="false">SUM(R33:U33)</f>
        <v>0</v>
      </c>
      <c r="W33" s="41"/>
      <c r="X33" s="40"/>
      <c r="Y33" s="40"/>
      <c r="Z33" s="40"/>
      <c r="AA33" s="41" t="n">
        <f aca="false">SUM(X33:Z33)</f>
        <v>0</v>
      </c>
      <c r="AB33" s="41"/>
    </row>
    <row r="34" customFormat="false" ht="15.75" hidden="false" customHeight="false" outlineLevel="0" collapsed="false">
      <c r="A34" s="42"/>
      <c r="B34" s="10" t="s">
        <v>43</v>
      </c>
      <c r="C34" s="10"/>
      <c r="D34" s="43"/>
      <c r="E34" s="35"/>
      <c r="J34" s="40"/>
      <c r="K34" s="40"/>
      <c r="L34" s="40"/>
      <c r="M34" s="40"/>
      <c r="N34" s="40"/>
      <c r="O34" s="40"/>
      <c r="P34" s="41" t="n">
        <f aca="false">SUM(K34:O34)</f>
        <v>0</v>
      </c>
      <c r="Q34" s="41"/>
      <c r="R34" s="40"/>
      <c r="S34" s="40"/>
      <c r="T34" s="40"/>
      <c r="U34" s="40"/>
      <c r="V34" s="40" t="n">
        <f aca="false">SUM(R34:U34)</f>
        <v>0</v>
      </c>
      <c r="W34" s="41"/>
      <c r="X34" s="40"/>
      <c r="Y34" s="40"/>
      <c r="Z34" s="40"/>
      <c r="AA34" s="41" t="n">
        <f aca="false">SUM(X34:Z34)</f>
        <v>0</v>
      </c>
      <c r="AB34" s="41"/>
    </row>
    <row r="35" customFormat="false" ht="15.75" hidden="false" customHeight="false" outlineLevel="0" collapsed="false">
      <c r="A35" s="42"/>
      <c r="B35" s="10" t="s">
        <v>44</v>
      </c>
      <c r="C35" s="10"/>
      <c r="D35" s="43"/>
      <c r="E35" s="35"/>
      <c r="F35" s="41"/>
      <c r="J35" s="40"/>
      <c r="K35" s="40"/>
      <c r="L35" s="40"/>
      <c r="M35" s="40"/>
      <c r="N35" s="40"/>
      <c r="O35" s="40"/>
      <c r="P35" s="41" t="n">
        <f aca="false">SUM(K35:O35)</f>
        <v>0</v>
      </c>
      <c r="Q35" s="41"/>
      <c r="R35" s="40"/>
      <c r="S35" s="40"/>
      <c r="T35" s="40"/>
      <c r="U35" s="40"/>
      <c r="V35" s="40" t="n">
        <f aca="false">SUM(R35:U35)</f>
        <v>0</v>
      </c>
      <c r="W35" s="41"/>
      <c r="X35" s="40"/>
      <c r="Y35" s="40"/>
      <c r="Z35" s="40"/>
      <c r="AA35" s="41" t="n">
        <f aca="false">SUM(X35:Z35)</f>
        <v>0</v>
      </c>
      <c r="AB35" s="41"/>
    </row>
    <row r="36" customFormat="false" ht="15.75" hidden="false" customHeight="false" outlineLevel="0" collapsed="false">
      <c r="A36" s="42"/>
      <c r="B36" s="10" t="s">
        <v>45</v>
      </c>
      <c r="C36" s="10"/>
      <c r="D36" s="43"/>
      <c r="E36" s="35"/>
      <c r="F36" s="40"/>
      <c r="J36" s="40"/>
      <c r="K36" s="40" t="n">
        <f aca="false">SUM(K37:K39)</f>
        <v>0</v>
      </c>
      <c r="L36" s="40" t="n">
        <f aca="false">SUM(L37:L39)</f>
        <v>0</v>
      </c>
      <c r="M36" s="40" t="n">
        <f aca="false">SUM(M37:M39)</f>
        <v>0</v>
      </c>
      <c r="N36" s="40" t="n">
        <f aca="false">SUM(N37:N39)</f>
        <v>0</v>
      </c>
      <c r="O36" s="40" t="n">
        <f aca="false">SUM(O37:O39)</f>
        <v>0</v>
      </c>
      <c r="P36" s="41" t="n">
        <f aca="false">SUM(K36:O36)</f>
        <v>0</v>
      </c>
      <c r="Q36" s="41"/>
      <c r="R36" s="40" t="n">
        <f aca="false">SUM(R37:R39)</f>
        <v>0</v>
      </c>
      <c r="S36" s="40" t="n">
        <f aca="false">SUM(S37:S39)</f>
        <v>0</v>
      </c>
      <c r="T36" s="40" t="n">
        <f aca="false">SUM(T37:T39)</f>
        <v>0</v>
      </c>
      <c r="U36" s="40" t="n">
        <f aca="false">SUM(U37:U39)</f>
        <v>0</v>
      </c>
      <c r="V36" s="40" t="n">
        <f aca="false">SUM(R36:U36)</f>
        <v>0</v>
      </c>
      <c r="W36" s="41"/>
      <c r="X36" s="40" t="n">
        <f aca="false">SUM(X37:X39)</f>
        <v>0</v>
      </c>
      <c r="Y36" s="40" t="n">
        <f aca="false">SUM(Y37:Y39)</f>
        <v>0</v>
      </c>
      <c r="Z36" s="40" t="n">
        <f aca="false">SUM(Z37:Z39)</f>
        <v>0</v>
      </c>
      <c r="AA36" s="41" t="n">
        <f aca="false">SUM(X36:Z36)</f>
        <v>0</v>
      </c>
      <c r="AB36" s="41"/>
    </row>
    <row r="37" customFormat="false" ht="15.75" hidden="false" customHeight="false" outlineLevel="0" collapsed="false">
      <c r="A37" s="42"/>
      <c r="B37" s="10"/>
      <c r="C37" s="10" t="s">
        <v>46</v>
      </c>
      <c r="D37" s="43"/>
      <c r="E37" s="35"/>
      <c r="J37" s="40"/>
      <c r="K37" s="40"/>
      <c r="L37" s="40"/>
      <c r="M37" s="40"/>
      <c r="N37" s="40"/>
      <c r="O37" s="40"/>
      <c r="P37" s="41" t="n">
        <f aca="false">SUM(K37:O37)</f>
        <v>0</v>
      </c>
      <c r="Q37" s="41"/>
      <c r="R37" s="40"/>
      <c r="S37" s="40"/>
      <c r="T37" s="40"/>
      <c r="U37" s="40"/>
      <c r="V37" s="40" t="n">
        <f aca="false">SUM(R37:U37)</f>
        <v>0</v>
      </c>
      <c r="W37" s="41"/>
      <c r="X37" s="40"/>
      <c r="Y37" s="40"/>
      <c r="Z37" s="40"/>
      <c r="AA37" s="41" t="n">
        <f aca="false">SUM(X37:Z37)</f>
        <v>0</v>
      </c>
      <c r="AB37" s="41"/>
    </row>
    <row r="38" customFormat="false" ht="15.75" hidden="false" customHeight="false" outlineLevel="0" collapsed="false">
      <c r="A38" s="42"/>
      <c r="B38" s="10"/>
      <c r="C38" s="10" t="s">
        <v>47</v>
      </c>
      <c r="D38" s="43"/>
      <c r="E38" s="35"/>
      <c r="J38" s="40"/>
      <c r="K38" s="40"/>
      <c r="L38" s="40"/>
      <c r="M38" s="40"/>
      <c r="N38" s="40"/>
      <c r="O38" s="40"/>
      <c r="P38" s="41" t="n">
        <f aca="false">SUM(K38:O38)</f>
        <v>0</v>
      </c>
      <c r="Q38" s="41"/>
      <c r="R38" s="40"/>
      <c r="S38" s="40"/>
      <c r="T38" s="40"/>
      <c r="U38" s="40"/>
      <c r="V38" s="40" t="n">
        <f aca="false">SUM(R38:U38)</f>
        <v>0</v>
      </c>
      <c r="W38" s="41"/>
      <c r="X38" s="40"/>
      <c r="Y38" s="40"/>
      <c r="Z38" s="40"/>
      <c r="AA38" s="41" t="n">
        <f aca="false">SUM(X38:Z38)</f>
        <v>0</v>
      </c>
      <c r="AB38" s="41"/>
    </row>
    <row r="39" customFormat="false" ht="15.75" hidden="false" customHeight="false" outlineLevel="0" collapsed="false">
      <c r="A39" s="42"/>
      <c r="B39" s="10"/>
      <c r="C39" s="10" t="s">
        <v>48</v>
      </c>
      <c r="D39" s="43"/>
      <c r="E39" s="35"/>
      <c r="J39" s="40"/>
      <c r="K39" s="40"/>
      <c r="L39" s="40"/>
      <c r="M39" s="40"/>
      <c r="N39" s="40"/>
      <c r="O39" s="40"/>
      <c r="P39" s="41" t="n">
        <f aca="false">SUM(K39:O39)</f>
        <v>0</v>
      </c>
      <c r="Q39" s="41"/>
      <c r="R39" s="40"/>
      <c r="S39" s="40"/>
      <c r="T39" s="40"/>
      <c r="U39" s="40"/>
      <c r="V39" s="40" t="n">
        <f aca="false">SUM(R39:U39)</f>
        <v>0</v>
      </c>
      <c r="W39" s="41"/>
      <c r="X39" s="40"/>
      <c r="Y39" s="40"/>
      <c r="Z39" s="40"/>
      <c r="AA39" s="41" t="n">
        <f aca="false">SUM(X39:Z39)</f>
        <v>0</v>
      </c>
      <c r="AB39" s="41"/>
    </row>
    <row r="40" customFormat="false" ht="15.75" hidden="false" customHeight="false" outlineLevel="0" collapsed="false">
      <c r="A40" s="42"/>
      <c r="B40" s="10" t="s">
        <v>5</v>
      </c>
      <c r="C40" s="10"/>
      <c r="D40" s="43"/>
      <c r="E40" s="35"/>
      <c r="J40" s="40"/>
      <c r="K40" s="40"/>
      <c r="L40" s="40"/>
      <c r="M40" s="40"/>
      <c r="N40" s="40"/>
      <c r="O40" s="40"/>
      <c r="P40" s="41" t="n">
        <f aca="false">SUM(K40:O40)</f>
        <v>0</v>
      </c>
      <c r="Q40" s="41"/>
      <c r="R40" s="40"/>
      <c r="S40" s="40"/>
      <c r="T40" s="40"/>
      <c r="U40" s="40"/>
      <c r="V40" s="40" t="n">
        <f aca="false">SUM(R40:U40)</f>
        <v>0</v>
      </c>
      <c r="W40" s="41"/>
      <c r="X40" s="40"/>
      <c r="Y40" s="40"/>
      <c r="Z40" s="40"/>
      <c r="AA40" s="41" t="n">
        <f aca="false">SUM(X40:Z40)</f>
        <v>0</v>
      </c>
      <c r="AB40" s="41"/>
    </row>
    <row r="41" customFormat="false" ht="15.75" hidden="false" customHeight="false" outlineLevel="0" collapsed="false">
      <c r="A41" s="42"/>
      <c r="B41" s="10" t="s">
        <v>49</v>
      </c>
      <c r="C41" s="10"/>
      <c r="D41" s="43"/>
      <c r="E41" s="35"/>
      <c r="J41" s="40"/>
      <c r="K41" s="40"/>
      <c r="L41" s="40"/>
      <c r="M41" s="40"/>
      <c r="N41" s="40"/>
      <c r="O41" s="40"/>
      <c r="P41" s="41" t="n">
        <f aca="false">SUM(K41:O41)</f>
        <v>0</v>
      </c>
      <c r="Q41" s="41"/>
      <c r="R41" s="40"/>
      <c r="S41" s="40"/>
      <c r="T41" s="40"/>
      <c r="U41" s="40"/>
      <c r="V41" s="40" t="n">
        <f aca="false">SUM(R41:U41)</f>
        <v>0</v>
      </c>
      <c r="W41" s="41"/>
      <c r="X41" s="40"/>
      <c r="Y41" s="40"/>
      <c r="Z41" s="40"/>
      <c r="AA41" s="41" t="n">
        <f aca="false">SUM(X41:Z41)</f>
        <v>0</v>
      </c>
      <c r="AB41" s="41"/>
    </row>
    <row r="42" customFormat="false" ht="15.75" hidden="false" customHeight="false" outlineLevel="0" collapsed="false">
      <c r="A42" s="42"/>
      <c r="B42" s="10" t="s">
        <v>50</v>
      </c>
      <c r="C42" s="10"/>
      <c r="D42" s="43" t="n">
        <v>464152.16</v>
      </c>
      <c r="E42" s="35"/>
      <c r="J42" s="40"/>
      <c r="K42" s="40"/>
      <c r="L42" s="40"/>
      <c r="M42" s="40"/>
      <c r="N42" s="40"/>
      <c r="O42" s="40"/>
      <c r="P42" s="41" t="n">
        <f aca="false">SUM(K42:O42)</f>
        <v>0</v>
      </c>
      <c r="Q42" s="41"/>
      <c r="R42" s="40"/>
      <c r="S42" s="40"/>
      <c r="T42" s="40"/>
      <c r="U42" s="40"/>
      <c r="V42" s="40" t="n">
        <f aca="false">SUM(R42:U42)</f>
        <v>0</v>
      </c>
      <c r="W42" s="41"/>
      <c r="X42" s="40"/>
      <c r="Y42" s="40"/>
      <c r="Z42" s="40"/>
      <c r="AA42" s="41" t="n">
        <f aca="false">SUM(X42:Z42)</f>
        <v>0</v>
      </c>
      <c r="AB42" s="41"/>
    </row>
    <row r="43" customFormat="false" ht="15.75" hidden="false" customHeight="false" outlineLevel="0" collapsed="false">
      <c r="A43" s="42"/>
      <c r="B43" s="10" t="s">
        <v>42</v>
      </c>
      <c r="C43" s="10"/>
      <c r="D43" s="43" t="n">
        <v>0</v>
      </c>
      <c r="E43" s="35"/>
      <c r="J43" s="40"/>
      <c r="K43" s="40"/>
      <c r="L43" s="40"/>
      <c r="M43" s="40"/>
      <c r="N43" s="40"/>
      <c r="O43" s="40"/>
      <c r="P43" s="41" t="n">
        <f aca="false">SUM(K43:O43)</f>
        <v>0</v>
      </c>
      <c r="Q43" s="41"/>
      <c r="R43" s="40"/>
      <c r="S43" s="40"/>
      <c r="T43" s="40"/>
      <c r="U43" s="40"/>
      <c r="V43" s="40" t="n">
        <f aca="false">SUM(R43:U43)</f>
        <v>0</v>
      </c>
      <c r="W43" s="41"/>
      <c r="X43" s="40"/>
      <c r="Y43" s="40"/>
      <c r="Z43" s="40"/>
      <c r="AA43" s="41" t="n">
        <f aca="false">SUM(X43:Z43)</f>
        <v>0</v>
      </c>
      <c r="AB43" s="41"/>
    </row>
    <row r="44" customFormat="false" ht="15.75" hidden="false" customHeight="false" outlineLevel="0" collapsed="false">
      <c r="A44" s="42"/>
      <c r="B44" s="10"/>
      <c r="C44" s="10"/>
      <c r="D44" s="43"/>
      <c r="E44" s="35"/>
      <c r="J44" s="40"/>
      <c r="K44" s="40"/>
      <c r="L44" s="40"/>
      <c r="M44" s="40"/>
      <c r="N44" s="40"/>
      <c r="O44" s="40"/>
      <c r="P44" s="41"/>
      <c r="Q44" s="41"/>
      <c r="R44" s="40"/>
      <c r="S44" s="40"/>
      <c r="T44" s="40"/>
      <c r="U44" s="40"/>
      <c r="V44" s="40"/>
      <c r="W44" s="41"/>
      <c r="X44" s="40"/>
      <c r="Y44" s="40"/>
      <c r="Z44" s="40"/>
      <c r="AA44" s="41"/>
      <c r="AB44" s="41"/>
    </row>
    <row r="45" customFormat="false" ht="15.75" hidden="false" customHeight="false" outlineLevel="0" collapsed="false">
      <c r="A45" s="36" t="s">
        <v>51</v>
      </c>
      <c r="B45" s="37" t="s">
        <v>52</v>
      </c>
      <c r="C45" s="44"/>
      <c r="D45" s="38" t="n">
        <f aca="false">+D20-D29</f>
        <v>7466874.92</v>
      </c>
      <c r="E45" s="39"/>
      <c r="J45" s="40"/>
      <c r="K45" s="40" t="n">
        <f aca="false">K20-K29</f>
        <v>0</v>
      </c>
      <c r="L45" s="40" t="n">
        <f aca="false">L20-L29</f>
        <v>0</v>
      </c>
      <c r="M45" s="40" t="n">
        <f aca="false">M20-M29</f>
        <v>0</v>
      </c>
      <c r="N45" s="40" t="n">
        <f aca="false">N20-N29</f>
        <v>0</v>
      </c>
      <c r="O45" s="40" t="n">
        <f aca="false">O20-O29</f>
        <v>0</v>
      </c>
      <c r="P45" s="41" t="n">
        <f aca="false">SUM(K45:O45)</f>
        <v>0</v>
      </c>
      <c r="Q45" s="41"/>
      <c r="R45" s="40" t="n">
        <f aca="false">R20-R29</f>
        <v>0</v>
      </c>
      <c r="S45" s="40" t="n">
        <f aca="false">S20-S29</f>
        <v>0</v>
      </c>
      <c r="T45" s="40" t="n">
        <f aca="false">T20-T29</f>
        <v>0</v>
      </c>
      <c r="U45" s="40" t="n">
        <f aca="false">U20-U29</f>
        <v>0</v>
      </c>
      <c r="V45" s="40" t="n">
        <f aca="false">SUM(R45:U45)</f>
        <v>0</v>
      </c>
      <c r="W45" s="41"/>
      <c r="X45" s="40" t="n">
        <f aca="false">X20-X29</f>
        <v>0</v>
      </c>
      <c r="Y45" s="40" t="n">
        <f aca="false">Y20-Y29</f>
        <v>0</v>
      </c>
      <c r="Z45" s="40" t="n">
        <f aca="false">Z20-Z29</f>
        <v>0</v>
      </c>
      <c r="AA45" s="41" t="n">
        <f aca="false">SUM(X45:Z45)</f>
        <v>0</v>
      </c>
      <c r="AB45" s="41"/>
    </row>
    <row r="46" customFormat="false" ht="16.5" hidden="false" customHeight="false" outlineLevel="0" collapsed="false">
      <c r="A46" s="46"/>
      <c r="B46" s="47"/>
      <c r="C46" s="47"/>
      <c r="D46" s="48"/>
      <c r="E46" s="35"/>
    </row>
    <row r="47" customFormat="false" ht="15.75" hidden="false" customHeight="false" outlineLevel="0" collapsed="false">
      <c r="A47" s="49" t="s">
        <v>53</v>
      </c>
      <c r="F47" s="41"/>
    </row>
    <row r="48" customFormat="false" ht="15.75" hidden="false" customHeight="false" outlineLevel="0" collapsed="false">
      <c r="D48" s="41"/>
      <c r="F48" s="41"/>
    </row>
    <row r="49" customFormat="false" ht="15.75" hidden="false" customHeight="false" outlineLevel="0" collapsed="false">
      <c r="D49" s="41"/>
    </row>
    <row r="50" customFormat="false" ht="15.75" hidden="false" customHeight="false" outlineLevel="0" collapsed="false">
      <c r="D50" s="41"/>
    </row>
    <row r="51" customFormat="false" ht="15.75" hidden="false" customHeight="false" outlineLevel="0" collapsed="false">
      <c r="D51" s="50"/>
      <c r="E51" s="50"/>
      <c r="F51" s="50"/>
      <c r="G51" s="50"/>
      <c r="H51" s="50"/>
      <c r="I51" s="50"/>
      <c r="J51" s="50"/>
      <c r="K51" s="50"/>
    </row>
    <row r="52" customFormat="false" ht="15.75" hidden="false" customHeight="false" outlineLevel="0" collapsed="false">
      <c r="D52" s="51"/>
      <c r="E52" s="50"/>
      <c r="F52" s="50"/>
      <c r="G52" s="50"/>
      <c r="H52" s="50"/>
      <c r="I52" s="50"/>
      <c r="J52" s="50"/>
      <c r="K52" s="50"/>
    </row>
    <row r="53" customFormat="false" ht="15.75" hidden="false" customHeight="false" outlineLevel="0" collapsed="false">
      <c r="D53" s="51"/>
      <c r="E53" s="52"/>
      <c r="F53" s="50"/>
      <c r="G53" s="50"/>
      <c r="H53" s="50"/>
      <c r="I53" s="50"/>
      <c r="J53" s="50"/>
      <c r="K53" s="50"/>
    </row>
    <row r="54" customFormat="false" ht="15.75" hidden="false" customHeight="false" outlineLevel="0" collapsed="false">
      <c r="D54" s="53"/>
      <c r="E54" s="54"/>
      <c r="F54" s="50"/>
      <c r="G54" s="50"/>
      <c r="H54" s="50"/>
      <c r="I54" s="50"/>
      <c r="J54" s="50"/>
      <c r="K54" s="50"/>
    </row>
    <row r="55" customFormat="false" ht="15.75" hidden="false" customHeight="false" outlineLevel="0" collapsed="false">
      <c r="D55" s="50"/>
      <c r="E55" s="52"/>
      <c r="F55" s="50"/>
      <c r="G55" s="50"/>
      <c r="H55" s="50"/>
      <c r="I55" s="50"/>
      <c r="J55" s="50"/>
      <c r="K55" s="50"/>
    </row>
    <row r="56" customFormat="false" ht="15.75" hidden="false" customHeight="false" outlineLevel="0" collapsed="false">
      <c r="D56" s="50"/>
      <c r="E56" s="50"/>
      <c r="F56" s="50"/>
      <c r="G56" s="50"/>
      <c r="H56" s="50"/>
      <c r="I56" s="50"/>
      <c r="J56" s="50"/>
      <c r="K56" s="50"/>
    </row>
    <row r="57" customFormat="false" ht="15.75" hidden="false" customHeight="false" outlineLevel="0" collapsed="false">
      <c r="D57" s="55"/>
      <c r="E57" s="50"/>
      <c r="F57" s="50"/>
      <c r="G57" s="50"/>
      <c r="H57" s="50"/>
      <c r="I57" s="50"/>
      <c r="J57" s="50"/>
      <c r="K57" s="50"/>
    </row>
    <row r="58" customFormat="false" ht="15.75" hidden="false" customHeight="false" outlineLevel="0" collapsed="false">
      <c r="D58" s="56"/>
      <c r="E58" s="56"/>
      <c r="F58" s="56"/>
      <c r="G58" s="56"/>
      <c r="H58" s="56"/>
      <c r="I58" s="56"/>
      <c r="J58" s="56"/>
      <c r="K58" s="50"/>
    </row>
    <row r="59" customFormat="false" ht="15.75" hidden="false" customHeight="false" outlineLevel="0" collapsed="false">
      <c r="D59" s="56"/>
      <c r="E59" s="56"/>
      <c r="F59" s="56"/>
      <c r="G59" s="56"/>
      <c r="H59" s="56"/>
      <c r="I59" s="56"/>
      <c r="J59" s="56"/>
      <c r="K59" s="50"/>
    </row>
    <row r="60" customFormat="false" ht="15.75" hidden="false" customHeight="false" outlineLevel="0" collapsed="false">
      <c r="D60" s="56"/>
      <c r="E60" s="56"/>
      <c r="F60" s="56"/>
      <c r="G60" s="56"/>
      <c r="H60" s="56"/>
      <c r="I60" s="56"/>
      <c r="J60" s="56"/>
      <c r="K60" s="50"/>
    </row>
    <row r="61" customFormat="false" ht="15.75" hidden="false" customHeight="false" outlineLevel="0" collapsed="false">
      <c r="D61" s="50"/>
      <c r="E61" s="50"/>
      <c r="F61" s="50"/>
      <c r="G61" s="50"/>
      <c r="H61" s="50"/>
      <c r="I61" s="50"/>
      <c r="J61" s="50"/>
      <c r="K61" s="50"/>
    </row>
    <row r="62" customFormat="false" ht="15.75" hidden="false" customHeight="false" outlineLevel="0" collapsed="false">
      <c r="D62" s="50"/>
      <c r="E62" s="50"/>
      <c r="F62" s="50"/>
      <c r="G62" s="50"/>
      <c r="H62" s="50"/>
      <c r="I62" s="50"/>
      <c r="J62" s="50"/>
      <c r="K62" s="50"/>
    </row>
    <row r="63" customFormat="false" ht="15.75" hidden="false" customHeight="false" outlineLevel="0" collapsed="false">
      <c r="D63" s="50"/>
      <c r="E63" s="50"/>
      <c r="F63" s="50"/>
      <c r="G63" s="50"/>
      <c r="H63" s="50"/>
      <c r="I63" s="50"/>
      <c r="J63" s="50"/>
      <c r="K63" s="50"/>
    </row>
    <row r="64" customFormat="false" ht="15.75" hidden="false" customHeight="false" outlineLevel="0" collapsed="false">
      <c r="D64" s="50"/>
      <c r="E64" s="50"/>
      <c r="F64" s="50"/>
      <c r="G64" s="50"/>
      <c r="H64" s="50"/>
      <c r="I64" s="50"/>
      <c r="J64" s="50"/>
      <c r="K64" s="50"/>
    </row>
    <row r="65" customFormat="false" ht="15.75" hidden="false" customHeight="false" outlineLevel="0" collapsed="false">
      <c r="D65" s="50"/>
      <c r="E65" s="50"/>
      <c r="F65" s="50"/>
      <c r="G65" s="50"/>
      <c r="H65" s="50"/>
      <c r="I65" s="50"/>
      <c r="J65" s="50"/>
      <c r="K65" s="50"/>
    </row>
    <row r="66" customFormat="false" ht="15.75" hidden="false" customHeight="false" outlineLevel="0" collapsed="false">
      <c r="D66" s="50"/>
      <c r="E66" s="50"/>
      <c r="F66" s="50"/>
      <c r="G66" s="50"/>
      <c r="H66" s="50"/>
      <c r="I66" s="50"/>
      <c r="J66" s="50"/>
      <c r="K66" s="50"/>
    </row>
    <row r="67" customFormat="false" ht="15.75" hidden="false" customHeight="false" outlineLevel="0" collapsed="false">
      <c r="D67" s="50"/>
      <c r="E67" s="50"/>
      <c r="F67" s="50"/>
      <c r="G67" s="50"/>
      <c r="H67" s="50"/>
      <c r="I67" s="50"/>
      <c r="J67" s="50"/>
      <c r="K67" s="50"/>
    </row>
    <row r="68" customFormat="false" ht="15.75" hidden="false" customHeight="false" outlineLevel="0" collapsed="false">
      <c r="D68" s="50"/>
      <c r="E68" s="50"/>
      <c r="F68" s="50"/>
      <c r="G68" s="50"/>
      <c r="H68" s="50"/>
      <c r="I68" s="50"/>
      <c r="J68" s="50"/>
      <c r="K68" s="50"/>
    </row>
    <row r="69" customFormat="false" ht="15.75" hidden="false" customHeight="false" outlineLevel="0" collapsed="false">
      <c r="D69" s="50"/>
      <c r="E69" s="50"/>
      <c r="F69" s="50"/>
      <c r="G69" s="50"/>
      <c r="H69" s="50"/>
      <c r="I69" s="50"/>
      <c r="J69" s="50"/>
      <c r="K69" s="50"/>
    </row>
    <row r="70" customFormat="false" ht="15.75" hidden="false" customHeight="false" outlineLevel="0" collapsed="false">
      <c r="D70" s="50"/>
      <c r="E70" s="50"/>
      <c r="F70" s="50"/>
      <c r="G70" s="50"/>
      <c r="H70" s="50"/>
      <c r="I70" s="50"/>
      <c r="J70" s="50"/>
      <c r="K70" s="50"/>
    </row>
    <row r="71" customFormat="false" ht="15.75" hidden="false" customHeight="false" outlineLevel="0" collapsed="false">
      <c r="D71" s="50"/>
      <c r="E71" s="50"/>
      <c r="F71" s="50"/>
      <c r="G71" s="50"/>
      <c r="H71" s="50"/>
      <c r="I71" s="50"/>
      <c r="J71" s="50"/>
      <c r="K71" s="50"/>
    </row>
    <row r="72" customFormat="false" ht="15.75" hidden="false" customHeight="false" outlineLevel="0" collapsed="false">
      <c r="D72" s="50"/>
      <c r="E72" s="50"/>
      <c r="F72" s="50"/>
      <c r="G72" s="50"/>
      <c r="H72" s="50"/>
      <c r="I72" s="50"/>
      <c r="J72" s="50"/>
      <c r="K72" s="50"/>
    </row>
    <row r="73" customFormat="false" ht="15.75" hidden="false" customHeight="false" outlineLevel="0" collapsed="false">
      <c r="D73" s="50"/>
      <c r="E73" s="50"/>
      <c r="F73" s="50"/>
      <c r="G73" s="50"/>
      <c r="H73" s="50"/>
      <c r="I73" s="50"/>
      <c r="J73" s="50"/>
      <c r="K73" s="50"/>
    </row>
    <row r="74" customFormat="false" ht="15.75" hidden="false" customHeight="false" outlineLevel="0" collapsed="false">
      <c r="D74" s="50"/>
      <c r="E74" s="50"/>
      <c r="F74" s="50"/>
      <c r="G74" s="50"/>
      <c r="H74" s="50"/>
      <c r="I74" s="50"/>
      <c r="J74" s="50"/>
      <c r="K74" s="50"/>
    </row>
    <row r="75" customFormat="false" ht="15.75" hidden="false" customHeight="false" outlineLevel="0" collapsed="false">
      <c r="D75" s="50"/>
      <c r="E75" s="50"/>
      <c r="F75" s="50"/>
      <c r="G75" s="50"/>
      <c r="H75" s="50"/>
      <c r="I75" s="50"/>
      <c r="J75" s="50"/>
      <c r="K75" s="50"/>
    </row>
    <row r="76" customFormat="false" ht="15.75" hidden="false" customHeight="false" outlineLevel="0" collapsed="false">
      <c r="D76" s="50"/>
      <c r="E76" s="50"/>
      <c r="F76" s="50"/>
      <c r="G76" s="50"/>
      <c r="H76" s="50"/>
      <c r="I76" s="50"/>
      <c r="J76" s="50"/>
      <c r="K76" s="50"/>
    </row>
    <row r="77" customFormat="false" ht="15.75" hidden="false" customHeight="false" outlineLevel="0" collapsed="false">
      <c r="D77" s="50"/>
      <c r="E77" s="50"/>
      <c r="F77" s="50"/>
      <c r="G77" s="50"/>
      <c r="H77" s="50"/>
      <c r="I77" s="50"/>
      <c r="J77" s="50"/>
      <c r="K77" s="50"/>
    </row>
    <row r="78" customFormat="false" ht="15.75" hidden="false" customHeight="false" outlineLevel="0" collapsed="false">
      <c r="D78" s="50"/>
      <c r="E78" s="50"/>
      <c r="F78" s="50"/>
      <c r="G78" s="50"/>
      <c r="H78" s="50"/>
      <c r="I78" s="50"/>
      <c r="J78" s="50"/>
      <c r="K78" s="50"/>
    </row>
    <row r="79" customFormat="false" ht="15.75" hidden="false" customHeight="false" outlineLevel="0" collapsed="false">
      <c r="D79" s="50"/>
      <c r="E79" s="50"/>
      <c r="F79" s="50"/>
      <c r="G79" s="50"/>
      <c r="H79" s="50"/>
      <c r="I79" s="50"/>
      <c r="J79" s="50"/>
      <c r="K79" s="50"/>
    </row>
    <row r="80" customFormat="false" ht="15.75" hidden="false" customHeight="false" outlineLevel="0" collapsed="false">
      <c r="D80" s="50"/>
      <c r="E80" s="50"/>
      <c r="F80" s="50"/>
      <c r="G80" s="50"/>
      <c r="H80" s="50"/>
      <c r="I80" s="50"/>
      <c r="J80" s="50"/>
      <c r="K80" s="50"/>
    </row>
    <row r="81" customFormat="false" ht="15.75" hidden="false" customHeight="false" outlineLevel="0" collapsed="false">
      <c r="D81" s="50"/>
      <c r="E81" s="50"/>
      <c r="F81" s="50"/>
      <c r="G81" s="50"/>
      <c r="H81" s="50"/>
      <c r="I81" s="50"/>
      <c r="J81" s="50"/>
      <c r="K81" s="50"/>
    </row>
    <row r="82" customFormat="false" ht="15.75" hidden="false" customHeight="false" outlineLevel="0" collapsed="false">
      <c r="D82" s="50"/>
      <c r="E82" s="50"/>
      <c r="F82" s="50"/>
      <c r="G82" s="50"/>
      <c r="H82" s="50"/>
      <c r="I82" s="50"/>
      <c r="J82" s="50"/>
      <c r="K82" s="50"/>
    </row>
    <row r="83" customFormat="false" ht="15.75" hidden="false" customHeight="false" outlineLevel="0" collapsed="false">
      <c r="D83" s="50"/>
      <c r="E83" s="50"/>
      <c r="F83" s="50"/>
      <c r="G83" s="50"/>
      <c r="H83" s="50"/>
      <c r="I83" s="50"/>
      <c r="J83" s="50"/>
      <c r="K83" s="50"/>
    </row>
    <row r="84" customFormat="false" ht="15.75" hidden="false" customHeight="false" outlineLevel="0" collapsed="false">
      <c r="D84" s="50"/>
      <c r="E84" s="50"/>
      <c r="F84" s="50"/>
      <c r="G84" s="50"/>
      <c r="H84" s="50"/>
      <c r="I84" s="50"/>
      <c r="J84" s="50"/>
      <c r="K84" s="50"/>
    </row>
    <row r="85" customFormat="false" ht="15.75" hidden="false" customHeight="false" outlineLevel="0" collapsed="false">
      <c r="D85" s="50"/>
      <c r="E85" s="50"/>
      <c r="F85" s="50"/>
      <c r="G85" s="50"/>
      <c r="H85" s="50"/>
      <c r="I85" s="50"/>
      <c r="J85" s="50"/>
      <c r="K85" s="50"/>
    </row>
    <row r="86" customFormat="false" ht="15.75" hidden="false" customHeight="false" outlineLevel="0" collapsed="false">
      <c r="D86" s="50"/>
      <c r="E86" s="50"/>
      <c r="F86" s="50"/>
      <c r="G86" s="50"/>
      <c r="H86" s="50"/>
      <c r="I86" s="50"/>
      <c r="J86" s="50"/>
      <c r="K86" s="50"/>
    </row>
    <row r="87" customFormat="false" ht="15.75" hidden="false" customHeight="false" outlineLevel="0" collapsed="false">
      <c r="D87" s="50"/>
      <c r="E87" s="50"/>
      <c r="F87" s="50"/>
      <c r="G87" s="50"/>
      <c r="H87" s="50"/>
      <c r="I87" s="50"/>
      <c r="J87" s="50"/>
      <c r="K87" s="50"/>
    </row>
    <row r="88" customFormat="false" ht="15.75" hidden="false" customHeight="false" outlineLevel="0" collapsed="false">
      <c r="D88" s="50"/>
      <c r="E88" s="50"/>
      <c r="F88" s="50"/>
      <c r="G88" s="50"/>
      <c r="H88" s="50"/>
      <c r="I88" s="50"/>
      <c r="J88" s="50"/>
      <c r="K88" s="50"/>
    </row>
    <row r="89" customFormat="false" ht="15.75" hidden="false" customHeight="false" outlineLevel="0" collapsed="false">
      <c r="D89" s="50"/>
      <c r="E89" s="50"/>
      <c r="F89" s="50"/>
      <c r="G89" s="50"/>
      <c r="H89" s="50"/>
      <c r="I89" s="50"/>
      <c r="J89" s="50"/>
      <c r="K89" s="50"/>
    </row>
    <row r="90" customFormat="false" ht="15.75" hidden="false" customHeight="false" outlineLevel="0" collapsed="false">
      <c r="D90" s="50"/>
      <c r="E90" s="50"/>
      <c r="F90" s="50"/>
      <c r="G90" s="50"/>
      <c r="H90" s="50"/>
      <c r="I90" s="50"/>
      <c r="J90" s="50"/>
      <c r="K90" s="50"/>
    </row>
    <row r="91" customFormat="false" ht="15.75" hidden="false" customHeight="false" outlineLevel="0" collapsed="false">
      <c r="D91" s="50"/>
      <c r="E91" s="50"/>
      <c r="F91" s="50"/>
      <c r="G91" s="50"/>
      <c r="H91" s="50"/>
      <c r="I91" s="50"/>
      <c r="J91" s="50"/>
      <c r="K91" s="50"/>
    </row>
    <row r="92" customFormat="false" ht="15.75" hidden="false" customHeight="false" outlineLevel="0" collapsed="false">
      <c r="D92" s="50"/>
      <c r="E92" s="50"/>
      <c r="F92" s="50"/>
      <c r="G92" s="50"/>
      <c r="H92" s="50"/>
      <c r="I92" s="50"/>
      <c r="J92" s="50"/>
      <c r="K92" s="50"/>
    </row>
    <row r="93" customFormat="false" ht="15.75" hidden="false" customHeight="false" outlineLevel="0" collapsed="false">
      <c r="D93" s="50"/>
      <c r="E93" s="50"/>
      <c r="F93" s="50"/>
      <c r="G93" s="50"/>
      <c r="H93" s="50"/>
      <c r="I93" s="50"/>
      <c r="J93" s="50"/>
      <c r="K93" s="50"/>
    </row>
    <row r="94" customFormat="false" ht="15.75" hidden="false" customHeight="false" outlineLevel="0" collapsed="false">
      <c r="D94" s="50"/>
      <c r="E94" s="50"/>
      <c r="F94" s="50"/>
      <c r="G94" s="50"/>
      <c r="H94" s="50"/>
      <c r="I94" s="50"/>
      <c r="J94" s="50"/>
      <c r="K94" s="50"/>
    </row>
    <row r="95" customFormat="false" ht="15.75" hidden="false" customHeight="false" outlineLevel="0" collapsed="false">
      <c r="D95" s="50"/>
      <c r="E95" s="50"/>
      <c r="F95" s="50"/>
      <c r="G95" s="50"/>
      <c r="H95" s="50"/>
      <c r="I95" s="50"/>
      <c r="J95" s="50"/>
      <c r="K95" s="50"/>
    </row>
    <row r="96" customFormat="false" ht="15.75" hidden="false" customHeight="false" outlineLevel="0" collapsed="false">
      <c r="D96" s="50"/>
      <c r="E96" s="50"/>
      <c r="F96" s="50"/>
      <c r="G96" s="50"/>
      <c r="H96" s="50"/>
      <c r="I96" s="50"/>
      <c r="J96" s="50"/>
      <c r="K96" s="50"/>
    </row>
    <row r="97" customFormat="false" ht="15.75" hidden="false" customHeight="false" outlineLevel="0" collapsed="false">
      <c r="D97" s="50"/>
      <c r="E97" s="50"/>
      <c r="F97" s="50"/>
      <c r="G97" s="50"/>
      <c r="H97" s="50"/>
      <c r="I97" s="50"/>
      <c r="J97" s="50"/>
      <c r="K97" s="50"/>
    </row>
    <row r="98" customFormat="false" ht="15.75" hidden="false" customHeight="false" outlineLevel="0" collapsed="false">
      <c r="D98" s="50"/>
      <c r="E98" s="50"/>
      <c r="F98" s="50"/>
      <c r="G98" s="50"/>
      <c r="H98" s="50"/>
      <c r="I98" s="50"/>
      <c r="J98" s="50"/>
      <c r="K98" s="50"/>
    </row>
    <row r="99" customFormat="false" ht="15.75" hidden="false" customHeight="false" outlineLevel="0" collapsed="false">
      <c r="D99" s="50"/>
      <c r="E99" s="50"/>
      <c r="F99" s="50"/>
      <c r="G99" s="50"/>
      <c r="H99" s="50"/>
      <c r="I99" s="50"/>
      <c r="J99" s="50"/>
      <c r="K99" s="50"/>
    </row>
    <row r="100" customFormat="false" ht="15.75" hidden="false" customHeight="false" outlineLevel="0" collapsed="false">
      <c r="D100" s="50"/>
      <c r="E100" s="50"/>
      <c r="F100" s="50"/>
      <c r="G100" s="50"/>
      <c r="H100" s="50"/>
      <c r="I100" s="50"/>
      <c r="J100" s="50"/>
      <c r="K100" s="50"/>
    </row>
    <row r="101" customFormat="false" ht="15.75" hidden="false" customHeight="false" outlineLevel="0" collapsed="false">
      <c r="D101" s="50"/>
      <c r="E101" s="50"/>
      <c r="F101" s="50"/>
      <c r="G101" s="50"/>
      <c r="H101" s="50"/>
      <c r="I101" s="50"/>
      <c r="J101" s="50"/>
      <c r="K101" s="50"/>
    </row>
    <row r="102" customFormat="false" ht="15.75" hidden="false" customHeight="false" outlineLevel="0" collapsed="false">
      <c r="D102" s="50"/>
      <c r="E102" s="50"/>
      <c r="F102" s="50"/>
      <c r="G102" s="50"/>
      <c r="H102" s="50"/>
      <c r="I102" s="50"/>
      <c r="J102" s="50"/>
      <c r="K102" s="50"/>
    </row>
    <row r="103" customFormat="false" ht="15.75" hidden="false" customHeight="false" outlineLevel="0" collapsed="false">
      <c r="D103" s="50"/>
      <c r="E103" s="50"/>
      <c r="F103" s="50"/>
      <c r="G103" s="50"/>
      <c r="H103" s="50"/>
      <c r="I103" s="50"/>
      <c r="J103" s="50"/>
      <c r="K103" s="50"/>
    </row>
    <row r="104" customFormat="false" ht="15.75" hidden="false" customHeight="false" outlineLevel="0" collapsed="false">
      <c r="D104" s="50"/>
      <c r="E104" s="50"/>
      <c r="F104" s="50"/>
      <c r="G104" s="50"/>
      <c r="H104" s="50"/>
      <c r="I104" s="50"/>
      <c r="J104" s="50"/>
      <c r="K104" s="50"/>
    </row>
    <row r="105" customFormat="false" ht="15.75" hidden="false" customHeight="false" outlineLevel="0" collapsed="false">
      <c r="D105" s="50"/>
      <c r="E105" s="50"/>
      <c r="F105" s="50"/>
      <c r="G105" s="50"/>
      <c r="H105" s="50"/>
      <c r="I105" s="50"/>
      <c r="J105" s="50"/>
      <c r="K105" s="50"/>
    </row>
    <row r="106" customFormat="false" ht="15.75" hidden="false" customHeight="false" outlineLevel="0" collapsed="false">
      <c r="D106" s="50"/>
      <c r="E106" s="50"/>
      <c r="F106" s="50"/>
      <c r="G106" s="50"/>
      <c r="H106" s="50"/>
      <c r="I106" s="50"/>
      <c r="J106" s="50"/>
      <c r="K106" s="50"/>
    </row>
  </sheetData>
  <mergeCells count="10">
    <mergeCell ref="A10:E10"/>
    <mergeCell ref="A12:E12"/>
    <mergeCell ref="A13:E13"/>
    <mergeCell ref="A14:E14"/>
    <mergeCell ref="D16:D18"/>
    <mergeCell ref="K16:P16"/>
    <mergeCell ref="R16:V16"/>
    <mergeCell ref="X16:AA16"/>
    <mergeCell ref="A17:C17"/>
    <mergeCell ref="N17:O17"/>
  </mergeCells>
  <printOptions headings="false" gridLines="false" gridLinesSet="true" horizontalCentered="true" verticalCentered="false"/>
  <pageMargins left="0.309722222222222" right="0.2" top="0.840277777777778" bottom="0.659722222222222" header="0.511805555555555" footer="0.511805555555555"/>
  <pageSetup paperSize="5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&amp;C“Las Islas Malvinas, Georgias y Sandwich del Sur son y serán Argentinas”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9:J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2" workbookViewId="0">
      <selection pane="topLeft" activeCell="A52" activeCellId="0" sqref="A52"/>
    </sheetView>
  </sheetViews>
  <sheetFormatPr defaultColWidth="12.58984375" defaultRowHeight="15.75" zeroHeight="false" outlineLevelRow="0" outlineLevelCol="0"/>
  <cols>
    <col collapsed="false" customWidth="true" hidden="false" outlineLevel="0" max="1" min="1" style="1" width="49.57"/>
    <col collapsed="false" customWidth="true" hidden="false" outlineLevel="0" max="2" min="2" style="1" width="0.29"/>
    <col collapsed="false" customWidth="true" hidden="false" outlineLevel="0" max="3" min="3" style="1" width="26.85"/>
    <col collapsed="false" customWidth="true" hidden="false" outlineLevel="0" max="4" min="4" style="1" width="24.15"/>
    <col collapsed="false" customWidth="true" hidden="false" outlineLevel="0" max="5" min="5" style="1" width="23.71"/>
    <col collapsed="false" customWidth="true" hidden="false" outlineLevel="0" max="6" min="6" style="1" width="23.87"/>
    <col collapsed="false" customWidth="true" hidden="false" outlineLevel="0" max="7" min="7" style="1" width="24.41"/>
    <col collapsed="false" customWidth="true" hidden="false" outlineLevel="0" max="8" min="8" style="1" width="23.01"/>
    <col collapsed="false" customWidth="true" hidden="false" outlineLevel="0" max="9" min="9" style="1" width="23.87"/>
    <col collapsed="false" customWidth="true" hidden="false" outlineLevel="0" max="10" min="10" style="1" width="25.57"/>
    <col collapsed="false" customWidth="false" hidden="false" outlineLevel="0" max="11" min="11" style="1" width="12.57"/>
    <col collapsed="false" customWidth="true" hidden="false" outlineLevel="0" max="12" min="12" style="1" width="14.43"/>
    <col collapsed="false" customWidth="false" hidden="false" outlineLevel="0" max="1025" min="13" style="1" width="12.57"/>
  </cols>
  <sheetData>
    <row r="9" customFormat="false" ht="15.75" hidden="false" customHeight="false" outlineLevel="0" collapsed="false">
      <c r="A9" s="57"/>
      <c r="F9" s="58"/>
      <c r="G9" s="58"/>
      <c r="H9" s="58"/>
      <c r="I9" s="58"/>
      <c r="J9" s="58"/>
    </row>
    <row r="10" customFormat="false" ht="15.75" hidden="false" customHeight="true" outlineLevel="0" collapsed="false">
      <c r="A10" s="4"/>
      <c r="B10" s="4"/>
      <c r="C10" s="4"/>
      <c r="D10" s="4"/>
      <c r="E10" s="4"/>
      <c r="F10" s="4" t="s">
        <v>0</v>
      </c>
      <c r="G10" s="4"/>
      <c r="H10" s="4"/>
      <c r="I10" s="4"/>
      <c r="J10" s="4"/>
    </row>
    <row r="11" customFormat="false" ht="15.75" hidden="false" customHeight="fals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customFormat="false" ht="15.75" hidden="false" customHeight="false" outlineLevel="0" collapsed="false">
      <c r="A12" s="59" t="s">
        <v>1</v>
      </c>
      <c r="B12" s="59"/>
      <c r="C12" s="59"/>
      <c r="D12" s="59"/>
      <c r="E12" s="59"/>
      <c r="F12" s="59"/>
      <c r="G12" s="59"/>
      <c r="H12" s="59"/>
      <c r="I12" s="59"/>
      <c r="J12" s="59"/>
    </row>
    <row r="13" customFormat="false" ht="15.75" hidden="false" customHeight="false" outlineLevel="0" collapsed="false">
      <c r="A13" s="53" t="s">
        <v>54</v>
      </c>
      <c r="B13" s="53"/>
      <c r="C13" s="53"/>
      <c r="D13" s="53"/>
      <c r="E13" s="53"/>
      <c r="F13" s="53"/>
      <c r="G13" s="53"/>
      <c r="H13" s="53"/>
      <c r="I13" s="53"/>
      <c r="J13" s="53"/>
    </row>
    <row r="14" customFormat="false" ht="15.75" hidden="false" customHeight="false" outlineLevel="0" collapsed="false">
      <c r="A14" s="59" t="s">
        <v>3</v>
      </c>
      <c r="B14" s="59"/>
      <c r="C14" s="59"/>
      <c r="D14" s="59"/>
      <c r="E14" s="59"/>
      <c r="F14" s="59"/>
      <c r="G14" s="59"/>
      <c r="H14" s="59"/>
      <c r="I14" s="59"/>
      <c r="J14" s="59"/>
    </row>
    <row r="15" customFormat="false" ht="16.5" hidden="false" customHeight="false" outlineLevel="0" collapsed="false">
      <c r="A15" s="10" t="s">
        <v>55</v>
      </c>
      <c r="B15" s="10"/>
      <c r="C15" s="10"/>
      <c r="D15" s="10"/>
      <c r="E15" s="10"/>
      <c r="F15" s="10"/>
      <c r="G15" s="10"/>
      <c r="H15" s="10"/>
      <c r="I15" s="10"/>
      <c r="J15" s="60"/>
    </row>
    <row r="16" customFormat="false" ht="15.75" hidden="false" customHeight="false" outlineLevel="0" collapsed="false">
      <c r="A16" s="11"/>
      <c r="B16" s="61"/>
      <c r="C16" s="62"/>
      <c r="D16" s="63"/>
      <c r="E16" s="13"/>
      <c r="F16" s="13"/>
      <c r="G16" s="63"/>
      <c r="H16" s="13"/>
      <c r="I16" s="61"/>
      <c r="J16" s="64"/>
    </row>
    <row r="17" customFormat="false" ht="15.75" hidden="false" customHeight="false" outlineLevel="0" collapsed="false">
      <c r="A17" s="36" t="s">
        <v>56</v>
      </c>
      <c r="B17" s="65"/>
      <c r="C17" s="66" t="s">
        <v>57</v>
      </c>
      <c r="D17" s="67"/>
      <c r="E17" s="68" t="s">
        <v>58</v>
      </c>
      <c r="F17" s="69"/>
      <c r="G17" s="70"/>
      <c r="H17" s="68" t="s">
        <v>59</v>
      </c>
      <c r="I17" s="71"/>
      <c r="J17" s="72" t="s">
        <v>60</v>
      </c>
    </row>
    <row r="18" customFormat="false" ht="15.75" hidden="false" customHeight="false" outlineLevel="0" collapsed="false">
      <c r="A18" s="73"/>
      <c r="B18" s="74"/>
      <c r="C18" s="66" t="s">
        <v>61</v>
      </c>
      <c r="D18" s="75" t="s">
        <v>62</v>
      </c>
      <c r="E18" s="76" t="s">
        <v>63</v>
      </c>
      <c r="F18" s="76" t="s">
        <v>64</v>
      </c>
      <c r="G18" s="75" t="s">
        <v>62</v>
      </c>
      <c r="H18" s="76" t="s">
        <v>63</v>
      </c>
      <c r="I18" s="74" t="s">
        <v>64</v>
      </c>
      <c r="J18" s="72" t="s">
        <v>65</v>
      </c>
    </row>
    <row r="19" customFormat="false" ht="15.75" hidden="false" customHeight="false" outlineLevel="0" collapsed="false">
      <c r="A19" s="73"/>
      <c r="B19" s="74"/>
      <c r="C19" s="77" t="n">
        <v>43466</v>
      </c>
      <c r="D19" s="75"/>
      <c r="E19" s="76"/>
      <c r="F19" s="76"/>
      <c r="G19" s="75"/>
      <c r="H19" s="76"/>
      <c r="I19" s="74"/>
      <c r="J19" s="78" t="n">
        <v>43830</v>
      </c>
    </row>
    <row r="20" customFormat="false" ht="15.75" hidden="false" customHeight="false" outlineLevel="0" collapsed="false">
      <c r="A20" s="79"/>
      <c r="B20" s="79"/>
      <c r="C20" s="80"/>
      <c r="D20" s="80"/>
      <c r="E20" s="80"/>
      <c r="F20" s="80"/>
      <c r="G20" s="80"/>
      <c r="H20" s="80"/>
      <c r="I20" s="80"/>
      <c r="J20" s="81"/>
    </row>
    <row r="21" customFormat="false" ht="15.75" hidden="false" customHeight="false" outlineLevel="0" collapsed="false">
      <c r="A21" s="82" t="s">
        <v>66</v>
      </c>
      <c r="B21" s="79"/>
      <c r="C21" s="83" t="n">
        <v>0</v>
      </c>
      <c r="D21" s="83" t="n">
        <v>0</v>
      </c>
      <c r="E21" s="83" t="n">
        <v>0</v>
      </c>
      <c r="F21" s="83" t="n">
        <v>0</v>
      </c>
      <c r="G21" s="83" t="n">
        <v>0</v>
      </c>
      <c r="H21" s="83" t="n">
        <v>0</v>
      </c>
      <c r="I21" s="83" t="n">
        <v>0</v>
      </c>
      <c r="J21" s="83" t="n">
        <v>0</v>
      </c>
    </row>
    <row r="22" customFormat="false" ht="15.75" hidden="false" customHeight="false" outlineLevel="0" collapsed="false">
      <c r="A22" s="82"/>
      <c r="B22" s="79"/>
      <c r="C22" s="83"/>
      <c r="D22" s="83"/>
      <c r="E22" s="83"/>
      <c r="F22" s="83"/>
      <c r="G22" s="83"/>
      <c r="H22" s="83"/>
      <c r="I22" s="83"/>
      <c r="J22" s="83"/>
    </row>
    <row r="23" customFormat="false" ht="15.75" hidden="false" customHeight="false" outlineLevel="0" collapsed="false">
      <c r="A23" s="82" t="s">
        <v>67</v>
      </c>
      <c r="B23" s="79"/>
      <c r="C23" s="83"/>
      <c r="D23" s="83" t="n">
        <v>0</v>
      </c>
      <c r="E23" s="83" t="n">
        <f aca="false">SUM(E25:E27)</f>
        <v>0</v>
      </c>
      <c r="F23" s="83" t="n">
        <f aca="false">SUM(F25:F27)</f>
        <v>0</v>
      </c>
      <c r="G23" s="83" t="n">
        <f aca="false">SUM(G25:G27)</f>
        <v>0</v>
      </c>
      <c r="H23" s="83" t="n">
        <f aca="false">SUM(H25:H27)</f>
        <v>0</v>
      </c>
      <c r="I23" s="83" t="n">
        <f aca="false">SUM(I25:I27)</f>
        <v>0</v>
      </c>
      <c r="J23" s="83" t="n">
        <f aca="false">C23+F23-I23</f>
        <v>0</v>
      </c>
    </row>
    <row r="24" customFormat="false" ht="15.75" hidden="false" customHeight="false" outlineLevel="0" collapsed="false">
      <c r="A24" s="79" t="s">
        <v>68</v>
      </c>
      <c r="B24" s="79"/>
      <c r="C24" s="83" t="n">
        <v>0</v>
      </c>
      <c r="D24" s="83" t="n">
        <f aca="false">SUM(D25:D27)</f>
        <v>0</v>
      </c>
      <c r="E24" s="83" t="n">
        <f aca="false">SUM(E25:E27)</f>
        <v>0</v>
      </c>
      <c r="F24" s="83" t="n">
        <f aca="false">SUM(D24:E24)</f>
        <v>0</v>
      </c>
      <c r="G24" s="83" t="n">
        <v>0</v>
      </c>
      <c r="H24" s="83" t="n">
        <f aca="false">SUM(H25:H27)</f>
        <v>0</v>
      </c>
      <c r="I24" s="83" t="n">
        <f aca="false">SUM(G24:H24)</f>
        <v>0</v>
      </c>
      <c r="J24" s="83" t="n">
        <f aca="false">C24+F24-I24</f>
        <v>0</v>
      </c>
    </row>
    <row r="25" customFormat="false" ht="15.75" hidden="false" customHeight="false" outlineLevel="0" collapsed="false">
      <c r="A25" s="84"/>
      <c r="B25" s="84"/>
      <c r="C25" s="85"/>
      <c r="D25" s="85"/>
      <c r="E25" s="85"/>
      <c r="F25" s="83"/>
      <c r="G25" s="85"/>
      <c r="H25" s="85"/>
      <c r="I25" s="85"/>
      <c r="J25" s="85"/>
    </row>
    <row r="26" customFormat="false" ht="15.75" hidden="true" customHeight="false" outlineLevel="0" collapsed="false">
      <c r="A26" s="84"/>
      <c r="B26" s="84"/>
      <c r="C26" s="85"/>
      <c r="D26" s="85"/>
      <c r="E26" s="85"/>
      <c r="F26" s="83"/>
      <c r="G26" s="85"/>
      <c r="H26" s="85"/>
      <c r="I26" s="85"/>
      <c r="J26" s="85"/>
    </row>
    <row r="27" customFormat="false" ht="15.75" hidden="true" customHeight="false" outlineLevel="0" collapsed="false">
      <c r="A27" s="84"/>
      <c r="B27" s="84"/>
      <c r="C27" s="85"/>
      <c r="D27" s="85"/>
      <c r="E27" s="85"/>
      <c r="F27" s="83"/>
      <c r="G27" s="85"/>
      <c r="H27" s="85"/>
      <c r="I27" s="85"/>
      <c r="J27" s="85"/>
    </row>
    <row r="28" customFormat="false" ht="15.75" hidden="true" customHeight="false" outlineLevel="0" collapsed="false">
      <c r="A28" s="82"/>
      <c r="B28" s="79"/>
      <c r="C28" s="85"/>
      <c r="D28" s="83"/>
      <c r="E28" s="83"/>
      <c r="F28" s="83"/>
      <c r="G28" s="83"/>
      <c r="H28" s="83"/>
      <c r="I28" s="83"/>
      <c r="J28" s="83"/>
    </row>
    <row r="29" customFormat="false" ht="15.75" hidden="false" customHeight="false" outlineLevel="0" collapsed="false">
      <c r="A29" s="82" t="s">
        <v>69</v>
      </c>
      <c r="B29" s="79"/>
      <c r="C29" s="83" t="n">
        <f aca="false">SUM(C31:C33)</f>
        <v>0</v>
      </c>
      <c r="D29" s="83" t="n">
        <f aca="false">SUM(D31:D33)</f>
        <v>0</v>
      </c>
      <c r="E29" s="83" t="n">
        <f aca="false">SUM(E31:E33)</f>
        <v>0</v>
      </c>
      <c r="F29" s="83" t="n">
        <f aca="false">SUM(F31:F33)</f>
        <v>0</v>
      </c>
      <c r="G29" s="83" t="n">
        <f aca="false">SUM(G31:G33)</f>
        <v>0</v>
      </c>
      <c r="H29" s="83" t="n">
        <f aca="false">SUM(H31:H33)</f>
        <v>0</v>
      </c>
      <c r="I29" s="83" t="n">
        <f aca="false">SUM(I31:I33)</f>
        <v>0</v>
      </c>
      <c r="J29" s="83" t="n">
        <f aca="false">C29+F29-I29</f>
        <v>0</v>
      </c>
    </row>
    <row r="30" customFormat="false" ht="15.75" hidden="false" customHeight="false" outlineLevel="0" collapsed="false">
      <c r="A30" s="79" t="s">
        <v>70</v>
      </c>
      <c r="B30" s="79"/>
      <c r="C30" s="83" t="n">
        <f aca="false">SUM(C31:C33)</f>
        <v>0</v>
      </c>
      <c r="D30" s="83" t="n">
        <f aca="false">SUM(D31:D33)</f>
        <v>0</v>
      </c>
      <c r="E30" s="83" t="n">
        <f aca="false">SUM(E31:E33)</f>
        <v>0</v>
      </c>
      <c r="F30" s="83" t="n">
        <f aca="false">SUM(F31:F33)</f>
        <v>0</v>
      </c>
      <c r="G30" s="83" t="n">
        <f aca="false">SUM(G31:G33)</f>
        <v>0</v>
      </c>
      <c r="H30" s="83" t="n">
        <f aca="false">SUM(H31:H33)</f>
        <v>0</v>
      </c>
      <c r="I30" s="83" t="n">
        <f aca="false">SUM(I31:I33)</f>
        <v>0</v>
      </c>
      <c r="J30" s="83" t="n">
        <f aca="false">C30+F30-I30</f>
        <v>0</v>
      </c>
    </row>
    <row r="31" customFormat="false" ht="15.75" hidden="true" customHeight="false" outlineLevel="0" collapsed="false">
      <c r="A31" s="84"/>
      <c r="B31" s="84"/>
      <c r="C31" s="85"/>
      <c r="D31" s="85"/>
      <c r="E31" s="85"/>
      <c r="F31" s="85"/>
      <c r="G31" s="85"/>
      <c r="H31" s="85"/>
      <c r="I31" s="85"/>
      <c r="J31" s="85"/>
    </row>
    <row r="32" customFormat="false" ht="15.75" hidden="true" customHeight="false" outlineLevel="0" collapsed="false">
      <c r="A32" s="84"/>
      <c r="B32" s="84"/>
      <c r="C32" s="85"/>
      <c r="D32" s="85"/>
      <c r="E32" s="85"/>
      <c r="F32" s="85"/>
      <c r="G32" s="85"/>
      <c r="H32" s="85"/>
      <c r="I32" s="85"/>
      <c r="J32" s="85"/>
    </row>
    <row r="33" customFormat="false" ht="15.75" hidden="true" customHeight="false" outlineLevel="0" collapsed="false">
      <c r="A33" s="84"/>
      <c r="B33" s="84"/>
      <c r="C33" s="85"/>
      <c r="D33" s="85"/>
      <c r="E33" s="85"/>
      <c r="F33" s="85"/>
      <c r="G33" s="85"/>
      <c r="H33" s="85"/>
      <c r="I33" s="85"/>
      <c r="J33" s="85"/>
    </row>
    <row r="34" customFormat="false" ht="15.75" hidden="true" customHeight="false" outlineLevel="0" collapsed="false">
      <c r="A34" s="79"/>
      <c r="B34" s="79"/>
      <c r="C34" s="85"/>
      <c r="D34" s="83"/>
      <c r="E34" s="83"/>
      <c r="F34" s="83"/>
      <c r="G34" s="83"/>
      <c r="H34" s="83"/>
      <c r="I34" s="83"/>
      <c r="J34" s="83"/>
    </row>
    <row r="35" customFormat="false" ht="15.75" hidden="false" customHeight="false" outlineLevel="0" collapsed="false">
      <c r="A35" s="82" t="s">
        <v>71</v>
      </c>
      <c r="B35" s="82"/>
      <c r="C35" s="83" t="n">
        <f aca="false">SUM(C36)</f>
        <v>0</v>
      </c>
      <c r="D35" s="83" t="n">
        <f aca="false">SUM(D36)</f>
        <v>0</v>
      </c>
      <c r="E35" s="83" t="n">
        <f aca="false">SUM(E36)</f>
        <v>0</v>
      </c>
      <c r="F35" s="83" t="n">
        <f aca="false">SUM(F36)</f>
        <v>0</v>
      </c>
      <c r="G35" s="83" t="n">
        <f aca="false">SUM(G36)</f>
        <v>0</v>
      </c>
      <c r="H35" s="83" t="n">
        <f aca="false">SUM(H36)</f>
        <v>0</v>
      </c>
      <c r="I35" s="83" t="n">
        <f aca="false">SUM(I36)</f>
        <v>0</v>
      </c>
      <c r="J35" s="83" t="n">
        <f aca="false">C35+F35-I35</f>
        <v>0</v>
      </c>
    </row>
    <row r="36" customFormat="false" ht="17.25" hidden="true" customHeight="true" outlineLevel="0" collapsed="false">
      <c r="A36" s="79"/>
      <c r="B36" s="79"/>
      <c r="C36" s="85"/>
      <c r="D36" s="83"/>
      <c r="E36" s="83"/>
      <c r="F36" s="83"/>
      <c r="G36" s="83"/>
      <c r="H36" s="83"/>
      <c r="I36" s="83"/>
      <c r="J36" s="83" t="n">
        <f aca="false">C36+F36-I36</f>
        <v>0</v>
      </c>
    </row>
    <row r="37" customFormat="false" ht="15.75" hidden="false" customHeight="false" outlineLevel="0" collapsed="false">
      <c r="A37" s="82"/>
      <c r="B37" s="79"/>
      <c r="C37" s="85"/>
      <c r="D37" s="83"/>
      <c r="E37" s="83"/>
      <c r="F37" s="83"/>
      <c r="G37" s="83"/>
      <c r="H37" s="83"/>
      <c r="I37" s="83"/>
      <c r="J37" s="83"/>
    </row>
    <row r="38" s="90" customFormat="true" ht="15" hidden="false" customHeight="false" outlineLevel="0" collapsed="false">
      <c r="A38" s="86" t="s">
        <v>72</v>
      </c>
      <c r="B38" s="87"/>
      <c r="C38" s="88" t="n">
        <f aca="false">SUM(C39,C45,+C49)</f>
        <v>16685678.05</v>
      </c>
      <c r="D38" s="88" t="n">
        <f aca="false">+D45</f>
        <v>20669330.18</v>
      </c>
      <c r="E38" s="89"/>
      <c r="F38" s="88" t="n">
        <f aca="false">+D38</f>
        <v>20669330.18</v>
      </c>
      <c r="G38" s="88"/>
      <c r="H38" s="88" t="n">
        <f aca="false">+H45</f>
        <v>20669330.18</v>
      </c>
      <c r="I38" s="88" t="n">
        <f aca="false">+G38</f>
        <v>0</v>
      </c>
      <c r="J38" s="88" t="n">
        <f aca="false">+F38</f>
        <v>20669330.18</v>
      </c>
    </row>
    <row r="39" s="90" customFormat="true" ht="15" hidden="true" customHeight="false" outlineLevel="0" collapsed="false">
      <c r="A39" s="87" t="s">
        <v>73</v>
      </c>
      <c r="B39" s="87"/>
      <c r="C39" s="91" t="n">
        <f aca="false">SUM(C40)</f>
        <v>0</v>
      </c>
      <c r="D39" s="91" t="n">
        <v>0</v>
      </c>
      <c r="E39" s="91" t="n">
        <v>0</v>
      </c>
      <c r="F39" s="91" t="n">
        <v>0</v>
      </c>
      <c r="G39" s="91"/>
      <c r="H39" s="91" t="n">
        <v>0</v>
      </c>
      <c r="I39" s="91" t="n">
        <v>0</v>
      </c>
      <c r="J39" s="91" t="n">
        <v>0</v>
      </c>
    </row>
    <row r="40" s="90" customFormat="true" ht="15" hidden="true" customHeight="false" outlineLevel="0" collapsed="false">
      <c r="A40" s="87" t="s">
        <v>74</v>
      </c>
      <c r="B40" s="87"/>
      <c r="C40" s="91" t="n">
        <v>0</v>
      </c>
      <c r="D40" s="91"/>
      <c r="E40" s="91"/>
      <c r="F40" s="91" t="n">
        <v>0</v>
      </c>
      <c r="G40" s="91"/>
      <c r="H40" s="91" t="n">
        <v>0</v>
      </c>
      <c r="I40" s="91" t="n">
        <v>0</v>
      </c>
      <c r="J40" s="91" t="n">
        <v>0</v>
      </c>
    </row>
    <row r="41" s="90" customFormat="true" ht="15" hidden="true" customHeight="false" outlineLevel="0" collapsed="false">
      <c r="A41" s="87"/>
      <c r="B41" s="87"/>
      <c r="C41" s="91"/>
      <c r="D41" s="91"/>
      <c r="E41" s="91"/>
      <c r="F41" s="91"/>
      <c r="G41" s="91"/>
      <c r="H41" s="91"/>
      <c r="I41" s="91"/>
      <c r="J41" s="91"/>
    </row>
    <row r="42" customFormat="false" ht="15" hidden="true" customHeight="false" outlineLevel="0" collapsed="false">
      <c r="A42" s="79"/>
      <c r="B42" s="92"/>
      <c r="C42" s="93"/>
      <c r="D42" s="93"/>
      <c r="E42" s="93"/>
      <c r="F42" s="93"/>
      <c r="G42" s="93"/>
      <c r="H42" s="93"/>
      <c r="I42" s="93"/>
      <c r="J42" s="93"/>
    </row>
    <row r="43" customFormat="false" ht="15" hidden="true" customHeight="false" outlineLevel="0" collapsed="false">
      <c r="A43" s="79"/>
      <c r="B43" s="94"/>
      <c r="C43" s="93"/>
      <c r="D43" s="93"/>
      <c r="E43" s="93"/>
      <c r="F43" s="93"/>
      <c r="G43" s="93"/>
      <c r="H43" s="93"/>
      <c r="I43" s="93"/>
      <c r="J43" s="93"/>
    </row>
    <row r="44" customFormat="false" ht="15" hidden="false" customHeight="false" outlineLevel="0" collapsed="false">
      <c r="A44" s="84"/>
      <c r="B44" s="95"/>
      <c r="C44" s="96"/>
      <c r="D44" s="96"/>
      <c r="E44" s="96"/>
      <c r="F44" s="96"/>
      <c r="G44" s="96"/>
      <c r="H44" s="96"/>
      <c r="I44" s="93"/>
      <c r="J44" s="96"/>
    </row>
    <row r="45" customFormat="false" ht="15" hidden="false" customHeight="false" outlineLevel="0" collapsed="false">
      <c r="A45" s="97" t="s">
        <v>75</v>
      </c>
      <c r="B45" s="98"/>
      <c r="C45" s="99" t="n">
        <f aca="false">+C46+C47+C48</f>
        <v>16685678.05</v>
      </c>
      <c r="D45" s="99" t="n">
        <f aca="false">+D46+D47+D48</f>
        <v>20669330.18</v>
      </c>
      <c r="E45" s="99"/>
      <c r="F45" s="99" t="n">
        <f aca="false">+D45</f>
        <v>20669330.18</v>
      </c>
      <c r="G45" s="99"/>
      <c r="H45" s="99" t="n">
        <f aca="false">+H46+H47+H48</f>
        <v>20669330.18</v>
      </c>
      <c r="I45" s="99" t="n">
        <f aca="false">+G45</f>
        <v>0</v>
      </c>
      <c r="J45" s="100" t="n">
        <f aca="false">+F45</f>
        <v>20669330.18</v>
      </c>
    </row>
    <row r="46" customFormat="false" ht="15" hidden="false" customHeight="false" outlineLevel="0" collapsed="false">
      <c r="A46" s="79" t="s">
        <v>76</v>
      </c>
      <c r="B46" s="101"/>
      <c r="C46" s="93" t="n">
        <v>10119975.7</v>
      </c>
      <c r="D46" s="102" t="n">
        <v>14177706.02</v>
      </c>
      <c r="E46" s="93"/>
      <c r="F46" s="93" t="n">
        <f aca="false">+D46</f>
        <v>14177706.02</v>
      </c>
      <c r="G46" s="93"/>
      <c r="H46" s="93" t="n">
        <f aca="false">+D46</f>
        <v>14177706.02</v>
      </c>
      <c r="I46" s="93" t="n">
        <f aca="false">+G46</f>
        <v>0</v>
      </c>
      <c r="J46" s="102" t="n">
        <f aca="false">+F46</f>
        <v>14177706.02</v>
      </c>
    </row>
    <row r="47" customFormat="false" ht="15" hidden="false" customHeight="false" outlineLevel="0" collapsed="false">
      <c r="A47" s="79" t="s">
        <v>77</v>
      </c>
      <c r="B47" s="79"/>
      <c r="C47" s="93" t="n">
        <v>6565702.35</v>
      </c>
      <c r="D47" s="102" t="n">
        <v>6472178.6</v>
      </c>
      <c r="E47" s="93"/>
      <c r="F47" s="93" t="n">
        <f aca="false">+D47</f>
        <v>6472178.6</v>
      </c>
      <c r="G47" s="93"/>
      <c r="H47" s="93" t="n">
        <f aca="false">+D47</f>
        <v>6472178.6</v>
      </c>
      <c r="I47" s="93" t="n">
        <f aca="false">+G47</f>
        <v>0</v>
      </c>
      <c r="J47" s="102" t="n">
        <f aca="false">+F47</f>
        <v>6472178.6</v>
      </c>
    </row>
    <row r="48" customFormat="false" ht="15" hidden="false" customHeight="false" outlineLevel="0" collapsed="false">
      <c r="A48" s="79" t="s">
        <v>41</v>
      </c>
      <c r="B48" s="94"/>
      <c r="C48" s="93" t="n">
        <v>0</v>
      </c>
      <c r="D48" s="103" t="n">
        <v>19445.56</v>
      </c>
      <c r="E48" s="93" t="n">
        <v>0</v>
      </c>
      <c r="F48" s="93" t="n">
        <f aca="false">+D48</f>
        <v>19445.56</v>
      </c>
      <c r="G48" s="93"/>
      <c r="H48" s="93" t="n">
        <f aca="false">+D48</f>
        <v>19445.56</v>
      </c>
      <c r="I48" s="93" t="n">
        <f aca="false">+G48</f>
        <v>0</v>
      </c>
      <c r="J48" s="102" t="n">
        <f aca="false">+F48</f>
        <v>19445.56</v>
      </c>
    </row>
    <row r="49" customFormat="false" ht="15" hidden="false" customHeight="false" outlineLevel="0" collapsed="false">
      <c r="A49" s="82" t="s">
        <v>78</v>
      </c>
      <c r="B49" s="79"/>
      <c r="C49" s="104" t="n">
        <v>0</v>
      </c>
      <c r="D49" s="105" t="n">
        <v>0</v>
      </c>
      <c r="E49" s="104" t="n">
        <v>0</v>
      </c>
      <c r="F49" s="104" t="n">
        <v>0</v>
      </c>
      <c r="G49" s="104"/>
      <c r="H49" s="104" t="n">
        <f aca="false">+D49</f>
        <v>0</v>
      </c>
      <c r="I49" s="104" t="n">
        <f aca="false">+G49</f>
        <v>0</v>
      </c>
      <c r="J49" s="106" t="n">
        <f aca="false">+F49</f>
        <v>0</v>
      </c>
    </row>
    <row r="50" customFormat="false" ht="15" hidden="false" customHeight="false" outlineLevel="0" collapsed="false">
      <c r="A50" s="79"/>
      <c r="B50" s="79"/>
      <c r="C50" s="93"/>
      <c r="D50" s="93"/>
      <c r="E50" s="93"/>
      <c r="F50" s="93"/>
      <c r="G50" s="93"/>
      <c r="H50" s="93"/>
      <c r="I50" s="93"/>
      <c r="J50" s="93"/>
    </row>
    <row r="51" customFormat="false" ht="15.75" hidden="false" customHeight="false" outlineLevel="0" collapsed="false">
      <c r="A51" s="79"/>
      <c r="B51" s="79"/>
      <c r="C51" s="93"/>
      <c r="D51" s="93"/>
      <c r="E51" s="93"/>
      <c r="F51" s="93"/>
      <c r="G51" s="93"/>
      <c r="H51" s="93"/>
      <c r="I51" s="93"/>
      <c r="J51" s="93"/>
    </row>
    <row r="52" customFormat="false" ht="15.75" hidden="false" customHeight="false" outlineLevel="0" collapsed="false">
      <c r="A52" s="82"/>
      <c r="B52" s="79"/>
      <c r="C52" s="104"/>
      <c r="D52" s="93"/>
      <c r="E52" s="93"/>
      <c r="F52" s="93"/>
      <c r="G52" s="93"/>
      <c r="H52" s="93"/>
      <c r="I52" s="93"/>
      <c r="J52" s="96"/>
    </row>
    <row r="53" customFormat="false" ht="15.75" hidden="false" customHeight="false" outlineLevel="0" collapsed="false">
      <c r="A53" s="49" t="s">
        <v>53</v>
      </c>
      <c r="B53" s="10"/>
      <c r="C53" s="60"/>
      <c r="D53" s="107"/>
      <c r="H53" s="108"/>
      <c r="J53" s="109"/>
    </row>
    <row r="54" customFormat="false" ht="15.75" hidden="false" customHeight="false" outlineLevel="0" collapsed="false">
      <c r="B54" s="10"/>
      <c r="C54" s="110"/>
      <c r="D54" s="107"/>
      <c r="E54" s="108"/>
      <c r="F54" s="109"/>
      <c r="J54" s="109"/>
    </row>
    <row r="55" customFormat="false" ht="15.75" hidden="false" customHeight="false" outlineLevel="0" collapsed="false">
      <c r="C55" s="90"/>
      <c r="D55" s="107"/>
      <c r="E55" s="109"/>
      <c r="G55" s="107"/>
      <c r="J55" s="107"/>
    </row>
    <row r="56" customFormat="false" ht="15.75" hidden="false" customHeight="false" outlineLevel="0" collapsed="false">
      <c r="E56" s="109"/>
      <c r="F56" s="108"/>
      <c r="G56" s="108"/>
      <c r="H56" s="111"/>
      <c r="J56" s="109"/>
    </row>
    <row r="57" customFormat="false" ht="15.75" hidden="false" customHeight="false" outlineLevel="0" collapsed="false">
      <c r="C57" s="107"/>
      <c r="D57" s="108"/>
      <c r="E57" s="107"/>
      <c r="G57" s="107"/>
      <c r="I57" s="41"/>
    </row>
    <row r="58" customFormat="false" ht="15.75" hidden="false" customHeight="false" outlineLevel="0" collapsed="false">
      <c r="C58" s="107"/>
      <c r="D58" s="108"/>
      <c r="E58" s="112"/>
      <c r="G58" s="107"/>
      <c r="I58" s="41"/>
    </row>
    <row r="59" customFormat="false" ht="15.75" hidden="false" customHeight="false" outlineLevel="0" collapsed="false">
      <c r="C59" s="109"/>
    </row>
    <row r="62" customFormat="false" ht="15.75" hidden="false" customHeight="false" outlineLevel="0" collapsed="false">
      <c r="E62" s="109"/>
      <c r="F62" s="109"/>
      <c r="G62" s="109"/>
      <c r="H62" s="109"/>
      <c r="I62" s="109"/>
    </row>
    <row r="64" customFormat="false" ht="15.75" hidden="false" customHeight="false" outlineLevel="0" collapsed="false">
      <c r="C64" s="107"/>
    </row>
    <row r="65" customFormat="false" ht="15.75" hidden="false" customHeight="false" outlineLevel="0" collapsed="false">
      <c r="C65" s="107"/>
      <c r="D65" s="109"/>
    </row>
    <row r="66" customFormat="false" ht="15.75" hidden="false" customHeight="false" outlineLevel="0" collapsed="false">
      <c r="E66" s="109"/>
      <c r="F66" s="41"/>
    </row>
  </sheetData>
  <mergeCells count="6">
    <mergeCell ref="F9:J9"/>
    <mergeCell ref="A10:E10"/>
    <mergeCell ref="F10:J10"/>
    <mergeCell ref="A12:J12"/>
    <mergeCell ref="A13:J13"/>
    <mergeCell ref="A14:J14"/>
  </mergeCells>
  <printOptions headings="false" gridLines="false" gridLinesSet="true" horizontalCentered="true" verticalCentered="true"/>
  <pageMargins left="0.25" right="0.25" top="0.75" bottom="0.75" header="0.511805555555555" footer="0.3"/>
  <pageSetup paperSize="9" scale="5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&amp;C“Las Islas Malvinas, Georgias y Sandwich del Sur son y serán Argentinas”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2:G1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2" workbookViewId="0">
      <selection pane="topLeft" activeCell="B12" activeCellId="0" sqref="B1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13" width="2"/>
    <col collapsed="false" customWidth="true" hidden="false" outlineLevel="0" max="2" min="2" style="113" width="2.85"/>
    <col collapsed="false" customWidth="true" hidden="false" outlineLevel="0" max="3" min="3" style="113" width="62.42"/>
    <col collapsed="false" customWidth="true" hidden="false" outlineLevel="0" max="4" min="4" style="113" width="26.6"/>
    <col collapsed="false" customWidth="true" hidden="false" outlineLevel="0" max="5" min="5" style="113" width="1.69"/>
    <col collapsed="false" customWidth="true" hidden="true" outlineLevel="0" max="6" min="6" style="113" width="13.14"/>
    <col collapsed="false" customWidth="true" hidden="true" outlineLevel="0" max="7" min="7" style="113" width="13.57"/>
    <col collapsed="false" customWidth="false" hidden="false" outlineLevel="0" max="1025" min="8" style="113" width="11.42"/>
  </cols>
  <sheetData>
    <row r="2" customFormat="false" ht="12.75" hidden="false" customHeight="false" outlineLevel="0" collapsed="false">
      <c r="C2" s="114"/>
      <c r="D2" s="114"/>
    </row>
    <row r="3" customFormat="false" ht="12.75" hidden="false" customHeight="false" outlineLevel="0" collapsed="false">
      <c r="C3" s="114"/>
      <c r="D3" s="114"/>
    </row>
    <row r="4" customFormat="false" ht="12.75" hidden="false" customHeight="false" outlineLevel="0" collapsed="false">
      <c r="C4" s="114"/>
      <c r="D4" s="114"/>
    </row>
    <row r="5" customFormat="false" ht="12.75" hidden="false" customHeight="false" outlineLevel="0" collapsed="false">
      <c r="C5" s="114"/>
      <c r="D5" s="114"/>
    </row>
    <row r="6" customFormat="false" ht="12.75" hidden="false" customHeight="false" outlineLevel="0" collapsed="false">
      <c r="C6" s="114"/>
      <c r="D6" s="114"/>
    </row>
    <row r="7" customFormat="false" ht="12.75" hidden="false" customHeight="false" outlineLevel="0" collapsed="false">
      <c r="C7" s="114"/>
      <c r="D7" s="114"/>
    </row>
    <row r="8" customFormat="false" ht="12.75" hidden="false" customHeight="false" outlineLevel="0" collapsed="false">
      <c r="C8" s="114"/>
      <c r="D8" s="114"/>
    </row>
    <row r="9" customFormat="false" ht="12.75" hidden="false" customHeight="false" outlineLevel="0" collapsed="false">
      <c r="C9" s="114"/>
      <c r="D9" s="114"/>
    </row>
    <row r="10" customFormat="false" ht="12.75" hidden="false" customHeight="false" outlineLevel="0" collapsed="false">
      <c r="C10" s="114"/>
      <c r="D10" s="114"/>
    </row>
    <row r="11" customFormat="false" ht="12.75" hidden="false" customHeight="false" outlineLevel="0" collapsed="false">
      <c r="C11" s="114"/>
      <c r="D11" s="114"/>
    </row>
    <row r="12" customFormat="false" ht="12.75" hidden="false" customHeight="true" outlineLevel="0" collapsed="false">
      <c r="A12" s="0"/>
      <c r="B12" s="0"/>
      <c r="C12" s="0"/>
      <c r="D12" s="115"/>
      <c r="E12" s="115"/>
    </row>
    <row r="13" s="116" customFormat="true" ht="15" hidden="false" customHeight="true" outlineLevel="0" collapsed="false">
      <c r="A13" s="1"/>
      <c r="B13" s="2"/>
      <c r="C13" s="2"/>
      <c r="D13" s="2"/>
      <c r="E13" s="2"/>
    </row>
    <row r="14" s="116" customFormat="true" ht="15.75" hidden="false" customHeight="false" outlineLevel="0" collapsed="false">
      <c r="A14" s="7" t="s">
        <v>1</v>
      </c>
      <c r="B14" s="7"/>
      <c r="C14" s="7"/>
      <c r="D14" s="7"/>
      <c r="E14" s="2"/>
    </row>
    <row r="15" s="116" customFormat="true" ht="15.75" hidden="false" customHeight="false" outlineLevel="0" collapsed="false">
      <c r="A15" s="7" t="s">
        <v>79</v>
      </c>
      <c r="B15" s="7"/>
      <c r="C15" s="7"/>
      <c r="D15" s="7"/>
      <c r="E15" s="2"/>
    </row>
    <row r="16" s="116" customFormat="true" ht="15.75" hidden="false" customHeight="false" outlineLevel="0" collapsed="false">
      <c r="A16" s="8" t="s">
        <v>3</v>
      </c>
      <c r="B16" s="8"/>
      <c r="C16" s="8"/>
      <c r="D16" s="8"/>
      <c r="E16" s="117"/>
    </row>
    <row r="17" customFormat="false" ht="15.75" hidden="false" customHeight="false" outlineLevel="0" collapsed="false">
      <c r="A17" s="1"/>
      <c r="B17" s="118" t="s">
        <v>80</v>
      </c>
      <c r="C17" s="119"/>
      <c r="D17" s="120" t="n">
        <f aca="false">+D55</f>
        <v>330126.26</v>
      </c>
    </row>
    <row r="18" customFormat="false" ht="12.75" hidden="false" customHeight="false" outlineLevel="0" collapsed="false">
      <c r="A18" s="121"/>
      <c r="B18" s="122"/>
      <c r="C18" s="122"/>
      <c r="D18" s="123"/>
    </row>
    <row r="19" customFormat="false" ht="12.75" hidden="false" customHeight="false" outlineLevel="0" collapsed="false">
      <c r="A19" s="124"/>
      <c r="B19" s="125" t="s">
        <v>81</v>
      </c>
      <c r="C19" s="126"/>
      <c r="D19" s="127" t="n">
        <f aca="false">D20+D28</f>
        <v>0</v>
      </c>
    </row>
    <row r="20" customFormat="false" ht="12.75" hidden="false" customHeight="false" outlineLevel="0" collapsed="false">
      <c r="A20" s="128"/>
      <c r="B20" s="129"/>
      <c r="C20" s="130" t="s">
        <v>82</v>
      </c>
      <c r="D20" s="131" t="n">
        <f aca="false">SUM(D21:D27)</f>
        <v>0</v>
      </c>
    </row>
    <row r="21" customFormat="false" ht="12.75" hidden="false" customHeight="false" outlineLevel="0" collapsed="false">
      <c r="A21" s="128"/>
      <c r="B21" s="132"/>
      <c r="C21" s="133" t="s">
        <v>83</v>
      </c>
      <c r="D21" s="134" t="n">
        <v>0</v>
      </c>
    </row>
    <row r="22" customFormat="false" ht="12.75" hidden="false" customHeight="false" outlineLevel="0" collapsed="false">
      <c r="A22" s="128"/>
      <c r="B22" s="132"/>
      <c r="C22" s="133" t="s">
        <v>84</v>
      </c>
      <c r="D22" s="134" t="n">
        <v>0</v>
      </c>
    </row>
    <row r="23" customFormat="false" ht="12.75" hidden="false" customHeight="false" outlineLevel="0" collapsed="false">
      <c r="A23" s="128"/>
      <c r="B23" s="132"/>
      <c r="C23" s="133" t="s">
        <v>85</v>
      </c>
      <c r="D23" s="134" t="n">
        <v>0</v>
      </c>
    </row>
    <row r="24" customFormat="false" ht="12.75" hidden="false" customHeight="false" outlineLevel="0" collapsed="false">
      <c r="A24" s="128"/>
      <c r="B24" s="132"/>
      <c r="C24" s="133" t="s">
        <v>86</v>
      </c>
      <c r="D24" s="134" t="n">
        <v>0</v>
      </c>
    </row>
    <row r="25" customFormat="false" ht="12.75" hidden="false" customHeight="false" outlineLevel="0" collapsed="false">
      <c r="A25" s="128"/>
      <c r="B25" s="132"/>
      <c r="C25" s="133" t="s">
        <v>87</v>
      </c>
      <c r="D25" s="134" t="n">
        <v>0</v>
      </c>
    </row>
    <row r="26" customFormat="false" ht="12.75" hidden="false" customHeight="false" outlineLevel="0" collapsed="false">
      <c r="A26" s="128"/>
      <c r="B26" s="132"/>
      <c r="C26" s="133" t="s">
        <v>88</v>
      </c>
      <c r="D26" s="134" t="n">
        <v>0</v>
      </c>
    </row>
    <row r="27" customFormat="false" ht="12.75" hidden="false" customHeight="false" outlineLevel="0" collapsed="false">
      <c r="A27" s="128"/>
      <c r="B27" s="132"/>
      <c r="C27" s="133" t="s">
        <v>89</v>
      </c>
      <c r="D27" s="134" t="n">
        <v>0</v>
      </c>
    </row>
    <row r="28" customFormat="false" ht="12.75" hidden="false" customHeight="false" outlineLevel="0" collapsed="false">
      <c r="A28" s="128"/>
      <c r="B28" s="135"/>
      <c r="C28" s="136" t="s">
        <v>90</v>
      </c>
      <c r="D28" s="137" t="n">
        <f aca="false">SUM(D29:D52)</f>
        <v>0</v>
      </c>
    </row>
    <row r="29" customFormat="false" ht="12.75" hidden="false" customHeight="false" outlineLevel="0" collapsed="false">
      <c r="A29" s="128"/>
      <c r="B29" s="132"/>
      <c r="C29" s="133" t="s">
        <v>91</v>
      </c>
      <c r="D29" s="134" t="n">
        <v>0</v>
      </c>
    </row>
    <row r="30" customFormat="false" ht="12.75" hidden="false" customHeight="false" outlineLevel="0" collapsed="false">
      <c r="A30" s="128"/>
      <c r="B30" s="132"/>
      <c r="C30" s="133" t="s">
        <v>92</v>
      </c>
      <c r="D30" s="134" t="n">
        <v>0</v>
      </c>
    </row>
    <row r="31" customFormat="false" ht="12.75" hidden="false" customHeight="false" outlineLevel="0" collapsed="false">
      <c r="A31" s="128"/>
      <c r="B31" s="132"/>
      <c r="C31" s="133" t="s">
        <v>93</v>
      </c>
      <c r="D31" s="134" t="n">
        <v>0</v>
      </c>
    </row>
    <row r="32" customFormat="false" ht="12.75" hidden="false" customHeight="false" outlineLevel="0" collapsed="false">
      <c r="A32" s="128"/>
      <c r="B32" s="132"/>
      <c r="C32" s="133" t="s">
        <v>94</v>
      </c>
      <c r="D32" s="134" t="n">
        <v>0</v>
      </c>
    </row>
    <row r="33" customFormat="false" ht="12.75" hidden="false" customHeight="false" outlineLevel="0" collapsed="false">
      <c r="A33" s="128"/>
      <c r="B33" s="132"/>
      <c r="C33" s="133" t="s">
        <v>95</v>
      </c>
      <c r="D33" s="134" t="n">
        <v>0</v>
      </c>
    </row>
    <row r="34" customFormat="false" ht="12.75" hidden="false" customHeight="false" outlineLevel="0" collapsed="false">
      <c r="A34" s="128"/>
      <c r="B34" s="132"/>
      <c r="C34" s="133" t="s">
        <v>96</v>
      </c>
      <c r="D34" s="134" t="n">
        <v>0</v>
      </c>
    </row>
    <row r="35" customFormat="false" ht="12.75" hidden="false" customHeight="false" outlineLevel="0" collapsed="false">
      <c r="A35" s="128"/>
      <c r="B35" s="132"/>
      <c r="C35" s="133" t="s">
        <v>97</v>
      </c>
      <c r="D35" s="134" t="n">
        <v>0</v>
      </c>
    </row>
    <row r="36" customFormat="false" ht="12.75" hidden="false" customHeight="false" outlineLevel="0" collapsed="false">
      <c r="A36" s="128"/>
      <c r="B36" s="132"/>
      <c r="C36" s="133" t="s">
        <v>98</v>
      </c>
      <c r="D36" s="134" t="n">
        <v>0</v>
      </c>
    </row>
    <row r="37" customFormat="false" ht="12.75" hidden="false" customHeight="false" outlineLevel="0" collapsed="false">
      <c r="A37" s="128"/>
      <c r="B37" s="132"/>
      <c r="C37" s="133" t="s">
        <v>99</v>
      </c>
      <c r="D37" s="134" t="n">
        <v>0</v>
      </c>
    </row>
    <row r="38" customFormat="false" ht="12.75" hidden="false" customHeight="false" outlineLevel="0" collapsed="false">
      <c r="A38" s="128"/>
      <c r="B38" s="132"/>
      <c r="C38" s="133" t="s">
        <v>100</v>
      </c>
      <c r="D38" s="134" t="n">
        <v>0</v>
      </c>
    </row>
    <row r="39" customFormat="false" ht="12.75" hidden="false" customHeight="false" outlineLevel="0" collapsed="false">
      <c r="A39" s="128"/>
      <c r="B39" s="132"/>
      <c r="C39" s="133" t="s">
        <v>101</v>
      </c>
      <c r="D39" s="134" t="n">
        <v>0</v>
      </c>
    </row>
    <row r="40" customFormat="false" ht="12.75" hidden="false" customHeight="false" outlineLevel="0" collapsed="false">
      <c r="A40" s="128"/>
      <c r="B40" s="132"/>
      <c r="C40" s="133" t="s">
        <v>102</v>
      </c>
      <c r="D40" s="134" t="n">
        <v>0</v>
      </c>
    </row>
    <row r="41" customFormat="false" ht="12.75" hidden="false" customHeight="false" outlineLevel="0" collapsed="false">
      <c r="A41" s="128"/>
      <c r="B41" s="132"/>
      <c r="C41" s="133" t="s">
        <v>103</v>
      </c>
      <c r="D41" s="134" t="n">
        <v>0</v>
      </c>
    </row>
    <row r="42" customFormat="false" ht="12.75" hidden="false" customHeight="false" outlineLevel="0" collapsed="false">
      <c r="A42" s="128"/>
      <c r="B42" s="132"/>
      <c r="C42" s="133" t="s">
        <v>104</v>
      </c>
      <c r="D42" s="134" t="n">
        <v>0</v>
      </c>
    </row>
    <row r="43" customFormat="false" ht="12.75" hidden="false" customHeight="false" outlineLevel="0" collapsed="false">
      <c r="A43" s="128"/>
      <c r="B43" s="132"/>
      <c r="C43" s="133" t="s">
        <v>105</v>
      </c>
      <c r="D43" s="134" t="n">
        <v>0</v>
      </c>
    </row>
    <row r="44" customFormat="false" ht="12.75" hidden="false" customHeight="false" outlineLevel="0" collapsed="false">
      <c r="A44" s="128"/>
      <c r="B44" s="132"/>
      <c r="C44" s="133" t="s">
        <v>106</v>
      </c>
      <c r="D44" s="134" t="n">
        <v>0</v>
      </c>
    </row>
    <row r="45" customFormat="false" ht="12.75" hidden="false" customHeight="false" outlineLevel="0" collapsed="false">
      <c r="A45" s="128"/>
      <c r="B45" s="132"/>
      <c r="C45" s="133" t="s">
        <v>107</v>
      </c>
      <c r="D45" s="134" t="n">
        <v>0</v>
      </c>
    </row>
    <row r="46" customFormat="false" ht="12.75" hidden="false" customHeight="false" outlineLevel="0" collapsed="false">
      <c r="A46" s="128"/>
      <c r="B46" s="132"/>
      <c r="C46" s="133" t="s">
        <v>108</v>
      </c>
      <c r="D46" s="134" t="n">
        <v>0</v>
      </c>
    </row>
    <row r="47" customFormat="false" ht="12.75" hidden="false" customHeight="false" outlineLevel="0" collapsed="false">
      <c r="A47" s="128"/>
      <c r="B47" s="132"/>
      <c r="C47" s="133" t="s">
        <v>109</v>
      </c>
      <c r="D47" s="134" t="n">
        <v>0</v>
      </c>
    </row>
    <row r="48" customFormat="false" ht="12.75" hidden="false" customHeight="false" outlineLevel="0" collapsed="false">
      <c r="A48" s="128"/>
      <c r="B48" s="132"/>
      <c r="C48" s="133" t="s">
        <v>110</v>
      </c>
      <c r="D48" s="134" t="n">
        <v>0</v>
      </c>
    </row>
    <row r="49" customFormat="false" ht="12.75" hidden="false" customHeight="false" outlineLevel="0" collapsed="false">
      <c r="A49" s="128"/>
      <c r="B49" s="132"/>
      <c r="C49" s="133" t="s">
        <v>111</v>
      </c>
      <c r="D49" s="134" t="n">
        <v>0</v>
      </c>
    </row>
    <row r="50" customFormat="false" ht="12.75" hidden="false" customHeight="false" outlineLevel="0" collapsed="false">
      <c r="A50" s="128"/>
      <c r="B50" s="132"/>
      <c r="C50" s="133" t="s">
        <v>112</v>
      </c>
      <c r="D50" s="134" t="n">
        <v>0</v>
      </c>
    </row>
    <row r="51" customFormat="false" ht="12.75" hidden="false" customHeight="false" outlineLevel="0" collapsed="false">
      <c r="A51" s="128"/>
      <c r="B51" s="132"/>
      <c r="C51" s="133" t="s">
        <v>113</v>
      </c>
      <c r="D51" s="134" t="n">
        <v>0</v>
      </c>
    </row>
    <row r="52" customFormat="false" ht="12.75" hidden="false" customHeight="false" outlineLevel="0" collapsed="false">
      <c r="A52" s="128"/>
      <c r="B52" s="138"/>
      <c r="C52" s="139" t="s">
        <v>36</v>
      </c>
      <c r="D52" s="140" t="n">
        <v>0</v>
      </c>
    </row>
    <row r="53" customFormat="false" ht="12.75" hidden="false" customHeight="false" outlineLevel="0" collapsed="false">
      <c r="A53" s="128"/>
      <c r="B53" s="141" t="s">
        <v>114</v>
      </c>
      <c r="C53" s="142"/>
      <c r="D53" s="143" t="n">
        <f aca="false">D54</f>
        <v>0</v>
      </c>
    </row>
    <row r="54" customFormat="false" ht="12.75" hidden="false" customHeight="false" outlineLevel="0" collapsed="false">
      <c r="A54" s="128"/>
      <c r="B54" s="144"/>
      <c r="C54" s="145" t="s">
        <v>115</v>
      </c>
      <c r="D54" s="140" t="n">
        <v>0</v>
      </c>
    </row>
    <row r="55" customFormat="false" ht="12.75" hidden="false" customHeight="false" outlineLevel="0" collapsed="false">
      <c r="A55" s="128"/>
      <c r="B55" s="141" t="s">
        <v>116</v>
      </c>
      <c r="C55" s="146"/>
      <c r="D55" s="147" t="n">
        <f aca="false">+D56+D65+D66</f>
        <v>330126.26</v>
      </c>
      <c r="F55" s="148"/>
    </row>
    <row r="56" customFormat="false" ht="15" hidden="false" customHeight="false" outlineLevel="0" collapsed="false">
      <c r="A56" s="128"/>
      <c r="B56" s="129"/>
      <c r="C56" s="149" t="s">
        <v>117</v>
      </c>
      <c r="D56" s="150" t="n">
        <v>0</v>
      </c>
      <c r="F56" s="151"/>
      <c r="G56" s="0"/>
    </row>
    <row r="57" customFormat="false" ht="15" hidden="true" customHeight="false" outlineLevel="0" collapsed="false">
      <c r="A57" s="128"/>
      <c r="B57" s="132"/>
      <c r="C57" s="152" t="s">
        <v>118</v>
      </c>
      <c r="D57" s="153" t="n">
        <v>0</v>
      </c>
      <c r="F57" s="154"/>
      <c r="G57" s="0"/>
    </row>
    <row r="58" customFormat="false" ht="15" hidden="true" customHeight="false" outlineLevel="0" collapsed="false">
      <c r="A58" s="128"/>
      <c r="B58" s="132"/>
      <c r="C58" s="152" t="s">
        <v>119</v>
      </c>
      <c r="D58" s="153" t="n">
        <v>0</v>
      </c>
      <c r="F58" s="154"/>
      <c r="G58" s="0"/>
    </row>
    <row r="59" customFormat="false" ht="15" hidden="true" customHeight="false" outlineLevel="0" collapsed="false">
      <c r="A59" s="128"/>
      <c r="B59" s="132"/>
      <c r="C59" s="152" t="s">
        <v>120</v>
      </c>
      <c r="D59" s="153" t="n">
        <v>0</v>
      </c>
      <c r="F59" s="154"/>
      <c r="G59" s="0"/>
    </row>
    <row r="60" customFormat="false" ht="15" hidden="true" customHeight="false" outlineLevel="0" collapsed="false">
      <c r="A60" s="128"/>
      <c r="B60" s="132"/>
      <c r="C60" s="152" t="s">
        <v>121</v>
      </c>
      <c r="D60" s="153" t="n">
        <v>0</v>
      </c>
      <c r="F60" s="154"/>
      <c r="G60" s="0"/>
    </row>
    <row r="61" customFormat="false" ht="15" hidden="true" customHeight="false" outlineLevel="0" collapsed="false">
      <c r="A61" s="128"/>
      <c r="B61" s="132"/>
      <c r="C61" s="152" t="s">
        <v>122</v>
      </c>
      <c r="D61" s="153" t="n">
        <v>0</v>
      </c>
      <c r="F61" s="154"/>
      <c r="G61" s="0"/>
    </row>
    <row r="62" customFormat="false" ht="15" hidden="true" customHeight="false" outlineLevel="0" collapsed="false">
      <c r="A62" s="128"/>
      <c r="B62" s="132"/>
      <c r="C62" s="152" t="s">
        <v>123</v>
      </c>
      <c r="D62" s="153" t="n">
        <v>0</v>
      </c>
      <c r="F62" s="154"/>
      <c r="G62" s="0"/>
    </row>
    <row r="63" customFormat="false" ht="15" hidden="true" customHeight="false" outlineLevel="0" collapsed="false">
      <c r="A63" s="128"/>
      <c r="B63" s="132"/>
      <c r="C63" s="152" t="s">
        <v>124</v>
      </c>
      <c r="D63" s="153" t="n">
        <v>0</v>
      </c>
      <c r="F63" s="154"/>
      <c r="G63" s="0"/>
    </row>
    <row r="64" customFormat="false" ht="15" hidden="true" customHeight="false" outlineLevel="0" collapsed="false">
      <c r="A64" s="128"/>
      <c r="B64" s="132"/>
      <c r="C64" s="152" t="s">
        <v>125</v>
      </c>
      <c r="D64" s="153" t="n">
        <v>0</v>
      </c>
      <c r="F64" s="154"/>
      <c r="G64" s="0"/>
    </row>
    <row r="65" customFormat="false" ht="15" hidden="false" customHeight="false" outlineLevel="0" collapsed="false">
      <c r="A65" s="128"/>
      <c r="B65" s="155"/>
      <c r="C65" s="149" t="s">
        <v>126</v>
      </c>
      <c r="D65" s="150" t="n">
        <v>320092.9</v>
      </c>
      <c r="F65" s="154"/>
      <c r="G65" s="0"/>
    </row>
    <row r="66" customFormat="false" ht="15" hidden="false" customHeight="false" outlineLevel="0" collapsed="false">
      <c r="A66" s="128"/>
      <c r="B66" s="156"/>
      <c r="C66" s="149" t="s">
        <v>127</v>
      </c>
      <c r="D66" s="150" t="n">
        <v>10033.36</v>
      </c>
      <c r="F66" s="151"/>
      <c r="G66" s="0"/>
    </row>
    <row r="67" customFormat="false" ht="12.75" hidden="false" customHeight="false" outlineLevel="0" collapsed="false">
      <c r="A67" s="128"/>
      <c r="B67" s="141" t="s">
        <v>128</v>
      </c>
      <c r="C67" s="157"/>
      <c r="D67" s="158" t="n">
        <f aca="false">D68+D74+D75</f>
        <v>0</v>
      </c>
      <c r="F67" s="148"/>
    </row>
    <row r="68" customFormat="false" ht="12.75" hidden="false" customHeight="false" outlineLevel="0" collapsed="false">
      <c r="A68" s="128"/>
      <c r="B68" s="129"/>
      <c r="C68" s="130" t="s">
        <v>129</v>
      </c>
      <c r="D68" s="131" t="n">
        <f aca="false">SUM(D69:D73)</f>
        <v>0</v>
      </c>
      <c r="F68" s="159"/>
    </row>
    <row r="69" customFormat="false" ht="12.75" hidden="false" customHeight="false" outlineLevel="0" collapsed="false">
      <c r="A69" s="128"/>
      <c r="B69" s="132"/>
      <c r="C69" s="133" t="s">
        <v>130</v>
      </c>
      <c r="D69" s="134" t="n">
        <v>0</v>
      </c>
    </row>
    <row r="70" customFormat="false" ht="12.75" hidden="false" customHeight="false" outlineLevel="0" collapsed="false">
      <c r="A70" s="128"/>
      <c r="B70" s="132"/>
      <c r="C70" s="133" t="s">
        <v>131</v>
      </c>
      <c r="D70" s="134" t="n">
        <v>0</v>
      </c>
    </row>
    <row r="71" customFormat="false" ht="12.75" hidden="false" customHeight="false" outlineLevel="0" collapsed="false">
      <c r="A71" s="128"/>
      <c r="B71" s="132"/>
      <c r="C71" s="133" t="s">
        <v>132</v>
      </c>
      <c r="D71" s="134" t="n">
        <v>0</v>
      </c>
    </row>
    <row r="72" customFormat="false" ht="12.75" hidden="false" customHeight="false" outlineLevel="0" collapsed="false">
      <c r="A72" s="128"/>
      <c r="B72" s="132"/>
      <c r="C72" s="133" t="s">
        <v>133</v>
      </c>
      <c r="D72" s="134" t="n">
        <v>0</v>
      </c>
    </row>
    <row r="73" customFormat="false" ht="12.75" hidden="false" customHeight="false" outlineLevel="0" collapsed="false">
      <c r="A73" s="128"/>
      <c r="B73" s="132"/>
      <c r="C73" s="133" t="s">
        <v>36</v>
      </c>
      <c r="D73" s="134" t="n">
        <v>0</v>
      </c>
    </row>
    <row r="74" customFormat="false" ht="12.75" hidden="false" customHeight="false" outlineLevel="0" collapsed="false">
      <c r="A74" s="128"/>
      <c r="B74" s="135"/>
      <c r="C74" s="136" t="s">
        <v>134</v>
      </c>
      <c r="D74" s="137" t="n">
        <v>0</v>
      </c>
    </row>
    <row r="75" customFormat="false" ht="12.75" hidden="false" customHeight="false" outlineLevel="0" collapsed="false">
      <c r="A75" s="128"/>
      <c r="B75" s="156"/>
      <c r="C75" s="160" t="s">
        <v>135</v>
      </c>
      <c r="D75" s="161" t="n">
        <v>0</v>
      </c>
      <c r="F75" s="162"/>
    </row>
    <row r="76" customFormat="false" ht="12.75" hidden="false" customHeight="false" outlineLevel="0" collapsed="false">
      <c r="A76" s="128"/>
      <c r="B76" s="141" t="s">
        <v>136</v>
      </c>
      <c r="C76" s="142"/>
      <c r="D76" s="163" t="n">
        <f aca="false">SUM(D77:D81)</f>
        <v>0</v>
      </c>
      <c r="E76" s="148"/>
      <c r="F76" s="148"/>
      <c r="G76" s="148"/>
    </row>
    <row r="77" customFormat="false" ht="12.75" hidden="true" customHeight="false" outlineLevel="0" collapsed="false">
      <c r="A77" s="128"/>
      <c r="B77" s="164"/>
      <c r="C77" s="145" t="s">
        <v>137</v>
      </c>
      <c r="D77" s="165" t="n">
        <v>0</v>
      </c>
      <c r="E77" s="148"/>
      <c r="F77" s="148"/>
      <c r="G77" s="148"/>
    </row>
    <row r="78" customFormat="false" ht="12.75" hidden="true" customHeight="false" outlineLevel="0" collapsed="false">
      <c r="A78" s="128"/>
      <c r="B78" s="166"/>
      <c r="C78" s="133" t="s">
        <v>138</v>
      </c>
      <c r="D78" s="167" t="n">
        <v>0</v>
      </c>
      <c r="E78" s="148"/>
      <c r="F78" s="148"/>
      <c r="G78" s="148"/>
    </row>
    <row r="79" customFormat="false" ht="12.75" hidden="true" customHeight="false" outlineLevel="0" collapsed="false">
      <c r="A79" s="128"/>
      <c r="B79" s="166"/>
      <c r="C79" s="168" t="s">
        <v>139</v>
      </c>
      <c r="D79" s="169" t="n">
        <v>0</v>
      </c>
      <c r="E79" s="148"/>
      <c r="F79" s="148"/>
      <c r="G79" s="148"/>
    </row>
    <row r="80" customFormat="false" ht="12.75" hidden="true" customHeight="false" outlineLevel="0" collapsed="false">
      <c r="A80" s="128"/>
      <c r="B80" s="155"/>
      <c r="C80" s="170" t="s">
        <v>140</v>
      </c>
      <c r="D80" s="171" t="n">
        <v>0</v>
      </c>
      <c r="E80" s="148"/>
      <c r="F80" s="148"/>
      <c r="G80" s="148"/>
    </row>
    <row r="81" customFormat="false" ht="12.75" hidden="true" customHeight="false" outlineLevel="0" collapsed="false">
      <c r="A81" s="128"/>
      <c r="B81" s="172"/>
      <c r="C81" s="173" t="s">
        <v>141</v>
      </c>
      <c r="D81" s="174" t="n">
        <v>0</v>
      </c>
      <c r="E81" s="148"/>
      <c r="F81" s="148"/>
      <c r="G81" s="148"/>
    </row>
    <row r="82" customFormat="false" ht="12.75" hidden="true" customHeight="false" outlineLevel="0" collapsed="false">
      <c r="A82" s="128"/>
      <c r="B82" s="175" t="s">
        <v>142</v>
      </c>
      <c r="C82" s="176"/>
      <c r="D82" s="177" t="n">
        <f aca="false">D83+D87+D101</f>
        <v>0</v>
      </c>
      <c r="E82" s="148"/>
      <c r="F82" s="148"/>
      <c r="G82" s="148"/>
    </row>
    <row r="83" customFormat="false" ht="12.75" hidden="true" customHeight="false" outlineLevel="0" collapsed="false">
      <c r="A83" s="128"/>
      <c r="B83" s="129"/>
      <c r="C83" s="130" t="s">
        <v>143</v>
      </c>
      <c r="D83" s="178" t="n">
        <f aca="false">SUM(D84:D86)</f>
        <v>0</v>
      </c>
      <c r="E83" s="148"/>
      <c r="F83" s="148"/>
      <c r="G83" s="148"/>
    </row>
    <row r="84" customFormat="false" ht="12.75" hidden="true" customHeight="false" outlineLevel="0" collapsed="false">
      <c r="A84" s="128"/>
      <c r="B84" s="132"/>
      <c r="C84" s="133" t="s">
        <v>144</v>
      </c>
      <c r="D84" s="167" t="n">
        <v>0</v>
      </c>
      <c r="E84" s="148"/>
      <c r="F84" s="148"/>
      <c r="G84" s="148"/>
    </row>
    <row r="85" customFormat="false" ht="12.75" hidden="true" customHeight="false" outlineLevel="0" collapsed="false">
      <c r="A85" s="128"/>
      <c r="B85" s="132"/>
      <c r="C85" s="133" t="s">
        <v>145</v>
      </c>
      <c r="D85" s="167" t="n">
        <v>0</v>
      </c>
      <c r="E85" s="148"/>
      <c r="F85" s="148"/>
      <c r="G85" s="148"/>
    </row>
    <row r="86" customFormat="false" ht="12.75" hidden="true" customHeight="false" outlineLevel="0" collapsed="false">
      <c r="A86" s="128"/>
      <c r="B86" s="132"/>
      <c r="C86" s="133" t="s">
        <v>146</v>
      </c>
      <c r="D86" s="167" t="n">
        <v>0</v>
      </c>
      <c r="E86" s="148"/>
      <c r="F86" s="148"/>
      <c r="G86" s="148"/>
    </row>
    <row r="87" customFormat="false" ht="12.75" hidden="true" customHeight="false" outlineLevel="0" collapsed="false">
      <c r="A87" s="128"/>
      <c r="B87" s="135"/>
      <c r="C87" s="136" t="s">
        <v>147</v>
      </c>
      <c r="D87" s="179" t="n">
        <f aca="false">D88+D94+D100</f>
        <v>0</v>
      </c>
      <c r="E87" s="148"/>
      <c r="F87" s="148"/>
      <c r="G87" s="148"/>
    </row>
    <row r="88" customFormat="false" ht="12.75" hidden="true" customHeight="false" outlineLevel="0" collapsed="false">
      <c r="A88" s="128"/>
      <c r="B88" s="135" t="s">
        <v>148</v>
      </c>
      <c r="C88" s="180" t="s">
        <v>149</v>
      </c>
      <c r="D88" s="179" t="n">
        <f aca="false">SUM(D89:D93)</f>
        <v>0</v>
      </c>
      <c r="E88" s="148"/>
      <c r="F88" s="148"/>
      <c r="G88" s="148"/>
    </row>
    <row r="89" customFormat="false" ht="12.75" hidden="true" customHeight="false" outlineLevel="0" collapsed="false">
      <c r="A89" s="128"/>
      <c r="B89" s="132"/>
      <c r="C89" s="133" t="s">
        <v>150</v>
      </c>
      <c r="D89" s="167" t="n">
        <v>0</v>
      </c>
      <c r="E89" s="148"/>
      <c r="F89" s="148"/>
      <c r="G89" s="148"/>
    </row>
    <row r="90" customFormat="false" ht="12.75" hidden="true" customHeight="false" outlineLevel="0" collapsed="false">
      <c r="A90" s="128"/>
      <c r="B90" s="132"/>
      <c r="C90" s="133" t="s">
        <v>151</v>
      </c>
      <c r="D90" s="167" t="n">
        <v>0</v>
      </c>
      <c r="E90" s="148"/>
      <c r="F90" s="148"/>
      <c r="G90" s="148"/>
    </row>
    <row r="91" customFormat="false" ht="12.75" hidden="true" customHeight="false" outlineLevel="0" collapsed="false">
      <c r="A91" s="128"/>
      <c r="B91" s="132"/>
      <c r="C91" s="133" t="s">
        <v>152</v>
      </c>
      <c r="D91" s="167" t="n">
        <v>0</v>
      </c>
      <c r="E91" s="148"/>
      <c r="F91" s="148"/>
      <c r="G91" s="148"/>
    </row>
    <row r="92" customFormat="false" ht="12.75" hidden="true" customHeight="false" outlineLevel="0" collapsed="false">
      <c r="A92" s="128"/>
      <c r="B92" s="132"/>
      <c r="C92" s="133" t="s">
        <v>153</v>
      </c>
      <c r="D92" s="167" t="n">
        <v>0</v>
      </c>
      <c r="E92" s="148"/>
      <c r="F92" s="148"/>
      <c r="G92" s="148"/>
    </row>
    <row r="93" customFormat="false" ht="12.75" hidden="true" customHeight="false" outlineLevel="0" collapsed="false">
      <c r="A93" s="128"/>
      <c r="B93" s="132"/>
      <c r="C93" s="133" t="s">
        <v>154</v>
      </c>
      <c r="D93" s="167" t="n">
        <v>0</v>
      </c>
      <c r="E93" s="148"/>
      <c r="F93" s="148"/>
      <c r="G93" s="148"/>
    </row>
    <row r="94" customFormat="false" ht="12.75" hidden="true" customHeight="false" outlineLevel="0" collapsed="false">
      <c r="A94" s="128"/>
      <c r="B94" s="135" t="s">
        <v>148</v>
      </c>
      <c r="C94" s="180" t="s">
        <v>155</v>
      </c>
      <c r="D94" s="179" t="n">
        <f aca="false">SUM(D95:D99)</f>
        <v>0</v>
      </c>
      <c r="E94" s="148"/>
      <c r="F94" s="148"/>
      <c r="G94" s="148"/>
    </row>
    <row r="95" customFormat="false" ht="12.75" hidden="true" customHeight="false" outlineLevel="0" collapsed="false">
      <c r="A95" s="128"/>
      <c r="B95" s="132"/>
      <c r="C95" s="133" t="s">
        <v>156</v>
      </c>
      <c r="D95" s="171" t="n">
        <v>0</v>
      </c>
      <c r="E95" s="148"/>
      <c r="F95" s="148"/>
      <c r="G95" s="148"/>
    </row>
    <row r="96" customFormat="false" ht="12.75" hidden="true" customHeight="false" outlineLevel="0" collapsed="false">
      <c r="A96" s="128"/>
      <c r="B96" s="132"/>
      <c r="C96" s="133" t="s">
        <v>157</v>
      </c>
      <c r="D96" s="171" t="n">
        <v>0</v>
      </c>
      <c r="E96" s="148"/>
      <c r="F96" s="148"/>
      <c r="G96" s="148"/>
    </row>
    <row r="97" customFormat="false" ht="12.75" hidden="true" customHeight="false" outlineLevel="0" collapsed="false">
      <c r="A97" s="128"/>
      <c r="B97" s="132"/>
      <c r="C97" s="133" t="s">
        <v>158</v>
      </c>
      <c r="D97" s="171" t="n">
        <v>0</v>
      </c>
      <c r="E97" s="148"/>
      <c r="F97" s="148"/>
      <c r="G97" s="148"/>
    </row>
    <row r="98" customFormat="false" ht="12.75" hidden="true" customHeight="false" outlineLevel="0" collapsed="false">
      <c r="A98" s="128"/>
      <c r="B98" s="132"/>
      <c r="C98" s="133" t="s">
        <v>159</v>
      </c>
      <c r="D98" s="171" t="n">
        <v>0</v>
      </c>
      <c r="E98" s="148"/>
      <c r="F98" s="148"/>
      <c r="G98" s="148"/>
    </row>
    <row r="99" customFormat="false" ht="12.75" hidden="true" customHeight="false" outlineLevel="0" collapsed="false">
      <c r="A99" s="128"/>
      <c r="B99" s="132"/>
      <c r="C99" s="133" t="s">
        <v>160</v>
      </c>
      <c r="D99" s="171" t="n">
        <v>0</v>
      </c>
      <c r="E99" s="148"/>
      <c r="F99" s="148"/>
      <c r="G99" s="148"/>
    </row>
    <row r="100" customFormat="false" ht="12.75" hidden="true" customHeight="false" outlineLevel="0" collapsed="false">
      <c r="A100" s="128"/>
      <c r="B100" s="181" t="s">
        <v>148</v>
      </c>
      <c r="C100" s="180" t="s">
        <v>161</v>
      </c>
      <c r="D100" s="182" t="n">
        <v>0</v>
      </c>
      <c r="E100" s="148"/>
      <c r="F100" s="148"/>
      <c r="G100" s="148"/>
    </row>
    <row r="101" customFormat="false" ht="12.75" hidden="true" customHeight="false" outlineLevel="0" collapsed="false">
      <c r="A101" s="183"/>
      <c r="B101" s="184"/>
      <c r="C101" s="160" t="s">
        <v>162</v>
      </c>
      <c r="D101" s="185" t="n">
        <v>0</v>
      </c>
      <c r="E101" s="148"/>
      <c r="F101" s="148"/>
      <c r="G101" s="148"/>
    </row>
    <row r="102" customFormat="false" ht="12.75" hidden="true" customHeight="false" outlineLevel="0" collapsed="false">
      <c r="A102" s="186" t="s">
        <v>163</v>
      </c>
      <c r="B102" s="187"/>
      <c r="C102" s="187"/>
      <c r="D102" s="188" t="n">
        <f aca="false">D104+D108+D130</f>
        <v>0</v>
      </c>
      <c r="E102" s="148"/>
      <c r="F102" s="148"/>
      <c r="G102" s="148"/>
    </row>
    <row r="103" customFormat="false" ht="12.75" hidden="true" customHeight="false" outlineLevel="0" collapsed="false">
      <c r="A103" s="121"/>
      <c r="B103" s="189"/>
      <c r="C103" s="190"/>
      <c r="D103" s="191"/>
      <c r="E103" s="148"/>
      <c r="F103" s="148"/>
      <c r="G103" s="148"/>
    </row>
    <row r="104" customFormat="false" ht="12.75" hidden="true" customHeight="false" outlineLevel="0" collapsed="false">
      <c r="A104" s="128"/>
      <c r="B104" s="175" t="s">
        <v>164</v>
      </c>
      <c r="C104" s="176"/>
      <c r="D104" s="177" t="n">
        <f aca="false">SUM(D105:D107)</f>
        <v>0</v>
      </c>
      <c r="E104" s="148"/>
      <c r="F104" s="148"/>
      <c r="G104" s="148"/>
    </row>
    <row r="105" customFormat="false" ht="12.75" hidden="true" customHeight="false" outlineLevel="0" collapsed="false">
      <c r="A105" s="128"/>
      <c r="B105" s="164"/>
      <c r="C105" s="192" t="s">
        <v>165</v>
      </c>
      <c r="D105" s="193" t="n">
        <v>0</v>
      </c>
      <c r="E105" s="148"/>
      <c r="F105" s="148"/>
      <c r="G105" s="148"/>
    </row>
    <row r="106" customFormat="false" ht="12.75" hidden="true" customHeight="false" outlineLevel="0" collapsed="false">
      <c r="A106" s="128"/>
      <c r="B106" s="132"/>
      <c r="C106" s="133" t="s">
        <v>166</v>
      </c>
      <c r="D106" s="167" t="n">
        <v>0</v>
      </c>
      <c r="E106" s="148"/>
      <c r="F106" s="148"/>
      <c r="G106" s="148"/>
    </row>
    <row r="107" customFormat="false" ht="12.75" hidden="true" customHeight="false" outlineLevel="0" collapsed="false">
      <c r="A107" s="128"/>
      <c r="B107" s="172"/>
      <c r="C107" s="173" t="s">
        <v>167</v>
      </c>
      <c r="D107" s="174" t="n">
        <v>0</v>
      </c>
      <c r="E107" s="148"/>
      <c r="F107" s="148"/>
      <c r="G107" s="148"/>
    </row>
    <row r="108" customFormat="false" ht="12.75" hidden="true" customHeight="false" outlineLevel="0" collapsed="false">
      <c r="A108" s="128"/>
      <c r="B108" s="175" t="s">
        <v>168</v>
      </c>
      <c r="C108" s="176"/>
      <c r="D108" s="177" t="n">
        <f aca="false">D109+D113+D127+D129</f>
        <v>0</v>
      </c>
      <c r="E108" s="148"/>
      <c r="F108" s="148"/>
      <c r="G108" s="148"/>
    </row>
    <row r="109" customFormat="false" ht="12.75" hidden="true" customHeight="false" outlineLevel="0" collapsed="false">
      <c r="A109" s="128"/>
      <c r="B109" s="129"/>
      <c r="C109" s="130" t="s">
        <v>143</v>
      </c>
      <c r="D109" s="178" t="n">
        <f aca="false">SUM(D110:D112)</f>
        <v>0</v>
      </c>
      <c r="E109" s="148"/>
      <c r="F109" s="148"/>
      <c r="G109" s="148"/>
    </row>
    <row r="110" customFormat="false" ht="12.75" hidden="true" customHeight="false" outlineLevel="0" collapsed="false">
      <c r="A110" s="128"/>
      <c r="B110" s="135"/>
      <c r="C110" s="133" t="s">
        <v>144</v>
      </c>
      <c r="D110" s="167" t="n">
        <v>0</v>
      </c>
      <c r="E110" s="148"/>
      <c r="F110" s="148"/>
      <c r="G110" s="148"/>
    </row>
    <row r="111" customFormat="false" ht="12.75" hidden="true" customHeight="false" outlineLevel="0" collapsed="false">
      <c r="A111" s="128"/>
      <c r="B111" s="194"/>
      <c r="C111" s="133" t="s">
        <v>145</v>
      </c>
      <c r="D111" s="167" t="n">
        <f aca="false">SUM(D112:D112)</f>
        <v>0</v>
      </c>
      <c r="E111" s="148"/>
      <c r="F111" s="148"/>
      <c r="G111" s="148"/>
    </row>
    <row r="112" customFormat="false" ht="12.75" hidden="true" customHeight="false" outlineLevel="0" collapsed="false">
      <c r="A112" s="128"/>
      <c r="B112" s="135"/>
      <c r="C112" s="133" t="s">
        <v>146</v>
      </c>
      <c r="D112" s="167" t="n">
        <v>0</v>
      </c>
      <c r="E112" s="148"/>
      <c r="F112" s="148"/>
      <c r="G112" s="148"/>
    </row>
    <row r="113" customFormat="false" ht="12.75" hidden="true" customHeight="false" outlineLevel="0" collapsed="false">
      <c r="A113" s="128"/>
      <c r="B113" s="135"/>
      <c r="C113" s="136" t="s">
        <v>147</v>
      </c>
      <c r="D113" s="179" t="n">
        <f aca="false">D114+D120+D126</f>
        <v>0</v>
      </c>
      <c r="E113" s="148"/>
      <c r="F113" s="148"/>
      <c r="G113" s="148"/>
    </row>
    <row r="114" customFormat="false" ht="12.75" hidden="true" customHeight="false" outlineLevel="0" collapsed="false">
      <c r="A114" s="128"/>
      <c r="B114" s="135" t="s">
        <v>148</v>
      </c>
      <c r="C114" s="180" t="s">
        <v>149</v>
      </c>
      <c r="D114" s="179" t="n">
        <f aca="false">SUM(D115:D119)</f>
        <v>0</v>
      </c>
      <c r="E114" s="148"/>
      <c r="F114" s="148"/>
      <c r="G114" s="148"/>
    </row>
    <row r="115" customFormat="false" ht="12.75" hidden="true" customHeight="false" outlineLevel="0" collapsed="false">
      <c r="A115" s="128"/>
      <c r="B115" s="132"/>
      <c r="C115" s="133" t="s">
        <v>150</v>
      </c>
      <c r="D115" s="167" t="n">
        <v>0</v>
      </c>
      <c r="E115" s="148"/>
      <c r="F115" s="148"/>
      <c r="G115" s="148"/>
    </row>
    <row r="116" customFormat="false" ht="12.75" hidden="true" customHeight="false" outlineLevel="0" collapsed="false">
      <c r="A116" s="128"/>
      <c r="B116" s="132"/>
      <c r="C116" s="133" t="s">
        <v>151</v>
      </c>
      <c r="D116" s="167" t="n">
        <v>0</v>
      </c>
      <c r="E116" s="148"/>
      <c r="F116" s="148"/>
      <c r="G116" s="148"/>
    </row>
    <row r="117" customFormat="false" ht="12.75" hidden="true" customHeight="false" outlineLevel="0" collapsed="false">
      <c r="A117" s="128"/>
      <c r="B117" s="132"/>
      <c r="C117" s="133" t="s">
        <v>152</v>
      </c>
      <c r="D117" s="167" t="n">
        <v>0</v>
      </c>
      <c r="E117" s="148"/>
      <c r="F117" s="148"/>
      <c r="G117" s="148"/>
    </row>
    <row r="118" customFormat="false" ht="12.75" hidden="true" customHeight="false" outlineLevel="0" collapsed="false">
      <c r="A118" s="128"/>
      <c r="B118" s="132"/>
      <c r="C118" s="133" t="s">
        <v>153</v>
      </c>
      <c r="D118" s="167" t="n">
        <v>0</v>
      </c>
      <c r="E118" s="148"/>
      <c r="F118" s="148"/>
      <c r="G118" s="148"/>
    </row>
    <row r="119" customFormat="false" ht="12.75" hidden="true" customHeight="false" outlineLevel="0" collapsed="false">
      <c r="A119" s="128"/>
      <c r="B119" s="132"/>
      <c r="C119" s="133" t="s">
        <v>154</v>
      </c>
      <c r="D119" s="167" t="n">
        <v>0</v>
      </c>
      <c r="E119" s="148"/>
      <c r="F119" s="148"/>
      <c r="G119" s="148"/>
    </row>
    <row r="120" customFormat="false" ht="12.75" hidden="true" customHeight="false" outlineLevel="0" collapsed="false">
      <c r="A120" s="128"/>
      <c r="B120" s="135" t="s">
        <v>148</v>
      </c>
      <c r="C120" s="180" t="s">
        <v>155</v>
      </c>
      <c r="D120" s="179" t="n">
        <f aca="false">SUM(D121:D125)</f>
        <v>0</v>
      </c>
      <c r="E120" s="148"/>
      <c r="F120" s="148"/>
      <c r="G120" s="148"/>
    </row>
    <row r="121" customFormat="false" ht="12.75" hidden="true" customHeight="false" outlineLevel="0" collapsed="false">
      <c r="A121" s="128"/>
      <c r="B121" s="132"/>
      <c r="C121" s="133" t="s">
        <v>156</v>
      </c>
      <c r="D121" s="171" t="n">
        <v>0</v>
      </c>
      <c r="E121" s="148"/>
      <c r="F121" s="148"/>
      <c r="G121" s="148"/>
    </row>
    <row r="122" customFormat="false" ht="12.75" hidden="true" customHeight="false" outlineLevel="0" collapsed="false">
      <c r="A122" s="128"/>
      <c r="B122" s="132"/>
      <c r="C122" s="133" t="s">
        <v>157</v>
      </c>
      <c r="D122" s="171" t="n">
        <v>0</v>
      </c>
      <c r="E122" s="148"/>
      <c r="F122" s="148"/>
      <c r="G122" s="148"/>
    </row>
    <row r="123" customFormat="false" ht="12.75" hidden="true" customHeight="false" outlineLevel="0" collapsed="false">
      <c r="A123" s="128"/>
      <c r="B123" s="132"/>
      <c r="C123" s="133" t="s">
        <v>158</v>
      </c>
      <c r="D123" s="171" t="n">
        <v>0</v>
      </c>
      <c r="E123" s="148"/>
      <c r="F123" s="148"/>
      <c r="G123" s="148"/>
    </row>
    <row r="124" customFormat="false" ht="12.75" hidden="true" customHeight="false" outlineLevel="0" collapsed="false">
      <c r="A124" s="128"/>
      <c r="B124" s="132"/>
      <c r="C124" s="133" t="s">
        <v>159</v>
      </c>
      <c r="D124" s="171" t="n">
        <v>0</v>
      </c>
      <c r="E124" s="148"/>
      <c r="F124" s="148"/>
      <c r="G124" s="148"/>
    </row>
    <row r="125" customFormat="false" ht="12.75" hidden="true" customHeight="false" outlineLevel="0" collapsed="false">
      <c r="A125" s="128"/>
      <c r="B125" s="132"/>
      <c r="C125" s="133" t="s">
        <v>160</v>
      </c>
      <c r="D125" s="171" t="n">
        <v>0</v>
      </c>
      <c r="E125" s="148"/>
      <c r="F125" s="148"/>
      <c r="G125" s="148"/>
    </row>
    <row r="126" customFormat="false" ht="12.75" hidden="true" customHeight="false" outlineLevel="0" collapsed="false">
      <c r="A126" s="128"/>
      <c r="B126" s="181" t="s">
        <v>148</v>
      </c>
      <c r="C126" s="180" t="s">
        <v>161</v>
      </c>
      <c r="D126" s="182" t="n">
        <v>0</v>
      </c>
      <c r="E126" s="148"/>
      <c r="F126" s="148"/>
      <c r="G126" s="148"/>
    </row>
    <row r="127" customFormat="false" ht="12.75" hidden="true" customHeight="false" outlineLevel="0" collapsed="false">
      <c r="A127" s="128"/>
      <c r="B127" s="132"/>
      <c r="C127" s="195" t="s">
        <v>169</v>
      </c>
      <c r="D127" s="179" t="n">
        <f aca="false">D128</f>
        <v>0</v>
      </c>
      <c r="E127" s="148"/>
      <c r="F127" s="148"/>
      <c r="G127" s="148"/>
    </row>
    <row r="128" customFormat="false" ht="12.75" hidden="true" customHeight="false" outlineLevel="0" collapsed="false">
      <c r="A128" s="128"/>
      <c r="B128" s="196"/>
      <c r="C128" s="197" t="s">
        <v>170</v>
      </c>
      <c r="D128" s="167" t="n">
        <v>0</v>
      </c>
      <c r="E128" s="148"/>
      <c r="F128" s="148"/>
      <c r="G128" s="148"/>
    </row>
    <row r="129" customFormat="false" ht="12.75" hidden="true" customHeight="false" outlineLevel="0" collapsed="false">
      <c r="A129" s="128"/>
      <c r="B129" s="196"/>
      <c r="C129" s="136" t="s">
        <v>171</v>
      </c>
      <c r="D129" s="179" t="n">
        <v>0</v>
      </c>
      <c r="E129" s="148"/>
      <c r="F129" s="148"/>
      <c r="G129" s="148"/>
    </row>
    <row r="130" customFormat="false" ht="12.75" hidden="true" customHeight="false" outlineLevel="0" collapsed="false">
      <c r="A130" s="128" t="s">
        <v>172</v>
      </c>
      <c r="B130" s="175" t="s">
        <v>173</v>
      </c>
      <c r="C130" s="176"/>
      <c r="D130" s="177" t="n">
        <f aca="false">D131+D134+D145</f>
        <v>0</v>
      </c>
      <c r="E130" s="148"/>
      <c r="F130" s="148"/>
      <c r="G130" s="148"/>
    </row>
    <row r="131" customFormat="false" ht="12.75" hidden="true" customHeight="false" outlineLevel="0" collapsed="false">
      <c r="A131" s="124"/>
      <c r="B131" s="198" t="s">
        <v>174</v>
      </c>
      <c r="C131" s="199"/>
      <c r="D131" s="178" t="n">
        <f aca="false">SUM(D132:D133)</f>
        <v>0</v>
      </c>
      <c r="E131" s="148"/>
      <c r="F131" s="148"/>
      <c r="G131" s="148"/>
    </row>
    <row r="132" customFormat="false" ht="12.75" hidden="true" customHeight="false" outlineLevel="0" collapsed="false">
      <c r="A132" s="128"/>
      <c r="B132" s="132"/>
      <c r="C132" s="133" t="s">
        <v>175</v>
      </c>
      <c r="D132" s="167" t="n">
        <v>0</v>
      </c>
      <c r="E132" s="148"/>
      <c r="F132" s="148"/>
      <c r="G132" s="148"/>
    </row>
    <row r="133" customFormat="false" ht="12.75" hidden="true" customHeight="false" outlineLevel="0" collapsed="false">
      <c r="A133" s="128"/>
      <c r="B133" s="132"/>
      <c r="C133" s="133" t="s">
        <v>176</v>
      </c>
      <c r="D133" s="167" t="n">
        <v>0</v>
      </c>
      <c r="E133" s="148"/>
      <c r="F133" s="148"/>
      <c r="G133" s="148"/>
    </row>
    <row r="134" customFormat="false" ht="12.75" hidden="true" customHeight="false" outlineLevel="0" collapsed="false">
      <c r="A134" s="128"/>
      <c r="B134" s="200" t="s">
        <v>177</v>
      </c>
      <c r="C134" s="136"/>
      <c r="D134" s="179" t="n">
        <f aca="false">D135+D137+D139+D141+D143+D144</f>
        <v>0</v>
      </c>
      <c r="E134" s="148"/>
      <c r="F134" s="148"/>
      <c r="G134" s="148"/>
    </row>
    <row r="135" customFormat="false" ht="12.75" hidden="true" customHeight="false" outlineLevel="0" collapsed="false">
      <c r="A135" s="128"/>
      <c r="B135" s="201" t="s">
        <v>148</v>
      </c>
      <c r="C135" s="202" t="s">
        <v>143</v>
      </c>
      <c r="D135" s="203" t="n">
        <f aca="false">D136</f>
        <v>0</v>
      </c>
      <c r="E135" s="148"/>
      <c r="F135" s="148"/>
      <c r="G135" s="148"/>
    </row>
    <row r="136" customFormat="false" ht="12.75" hidden="true" customHeight="false" outlineLevel="0" collapsed="false">
      <c r="A136" s="128"/>
      <c r="B136" s="204"/>
      <c r="C136" s="133" t="s">
        <v>178</v>
      </c>
      <c r="D136" s="167" t="n">
        <v>0</v>
      </c>
      <c r="E136" s="148"/>
      <c r="F136" s="148"/>
      <c r="G136" s="148"/>
    </row>
    <row r="137" customFormat="false" ht="12.75" hidden="true" customHeight="false" outlineLevel="0" collapsed="false">
      <c r="A137" s="128"/>
      <c r="B137" s="204" t="s">
        <v>148</v>
      </c>
      <c r="C137" s="180" t="s">
        <v>179</v>
      </c>
      <c r="D137" s="179" t="n">
        <f aca="false">D138</f>
        <v>0</v>
      </c>
      <c r="E137" s="148"/>
      <c r="F137" s="148"/>
      <c r="G137" s="148"/>
    </row>
    <row r="138" customFormat="false" ht="12.75" hidden="true" customHeight="false" outlineLevel="0" collapsed="false">
      <c r="A138" s="128"/>
      <c r="B138" s="204"/>
      <c r="C138" s="133" t="s">
        <v>178</v>
      </c>
      <c r="D138" s="167" t="n">
        <v>0</v>
      </c>
      <c r="E138" s="148"/>
      <c r="F138" s="148"/>
      <c r="G138" s="148"/>
    </row>
    <row r="139" customFormat="false" ht="12.75" hidden="true" customHeight="false" outlineLevel="0" collapsed="false">
      <c r="A139" s="128"/>
      <c r="B139" s="204" t="s">
        <v>148</v>
      </c>
      <c r="C139" s="180" t="s">
        <v>180</v>
      </c>
      <c r="D139" s="179" t="n">
        <f aca="false">D140</f>
        <v>0</v>
      </c>
      <c r="E139" s="148"/>
      <c r="F139" s="148"/>
      <c r="G139" s="148"/>
    </row>
    <row r="140" customFormat="false" ht="12.75" hidden="true" customHeight="false" outlineLevel="0" collapsed="false">
      <c r="A140" s="128"/>
      <c r="B140" s="204"/>
      <c r="C140" s="133" t="s">
        <v>178</v>
      </c>
      <c r="D140" s="167" t="n">
        <v>0</v>
      </c>
      <c r="E140" s="148"/>
      <c r="F140" s="148"/>
      <c r="G140" s="148"/>
    </row>
    <row r="141" customFormat="false" ht="12.75" hidden="true" customHeight="false" outlineLevel="0" collapsed="false">
      <c r="A141" s="128"/>
      <c r="B141" s="204" t="s">
        <v>148</v>
      </c>
      <c r="C141" s="180" t="s">
        <v>181</v>
      </c>
      <c r="D141" s="179" t="n">
        <f aca="false">D142</f>
        <v>0</v>
      </c>
      <c r="E141" s="148"/>
      <c r="F141" s="148"/>
      <c r="G141" s="148"/>
    </row>
    <row r="142" customFormat="false" ht="12.75" hidden="true" customHeight="false" outlineLevel="0" collapsed="false">
      <c r="A142" s="128"/>
      <c r="B142" s="204"/>
      <c r="C142" s="133" t="s">
        <v>178</v>
      </c>
      <c r="D142" s="167" t="n">
        <v>0</v>
      </c>
      <c r="E142" s="148"/>
      <c r="F142" s="148"/>
      <c r="G142" s="148"/>
    </row>
    <row r="143" customFormat="false" ht="12.75" hidden="true" customHeight="false" outlineLevel="0" collapsed="false">
      <c r="A143" s="128"/>
      <c r="B143" s="204" t="s">
        <v>148</v>
      </c>
      <c r="C143" s="180" t="s">
        <v>169</v>
      </c>
      <c r="D143" s="179" t="n">
        <v>0</v>
      </c>
      <c r="E143" s="148"/>
      <c r="F143" s="148"/>
      <c r="G143" s="148"/>
    </row>
    <row r="144" customFormat="false" ht="12.75" hidden="true" customHeight="false" outlineLevel="0" collapsed="false">
      <c r="A144" s="128"/>
      <c r="B144" s="204" t="s">
        <v>148</v>
      </c>
      <c r="C144" s="180" t="s">
        <v>182</v>
      </c>
      <c r="D144" s="179" t="n">
        <v>0</v>
      </c>
      <c r="E144" s="148"/>
      <c r="F144" s="148"/>
      <c r="G144" s="148"/>
    </row>
    <row r="145" customFormat="false" ht="12.75" hidden="true" customHeight="false" outlineLevel="0" collapsed="false">
      <c r="A145" s="128"/>
      <c r="B145" s="205" t="s">
        <v>183</v>
      </c>
      <c r="C145" s="136"/>
      <c r="D145" s="179" t="n">
        <f aca="false">D146+D148+D150+D152+D154+D155</f>
        <v>0</v>
      </c>
      <c r="E145" s="148"/>
      <c r="F145" s="148"/>
      <c r="G145" s="148"/>
    </row>
    <row r="146" customFormat="false" ht="12.75" hidden="true" customHeight="false" outlineLevel="0" collapsed="false">
      <c r="A146" s="128"/>
      <c r="B146" s="201" t="s">
        <v>148</v>
      </c>
      <c r="C146" s="202" t="s">
        <v>143</v>
      </c>
      <c r="D146" s="203" t="n">
        <f aca="false">D147</f>
        <v>0</v>
      </c>
      <c r="E146" s="148"/>
      <c r="F146" s="148"/>
      <c r="G146" s="148"/>
    </row>
    <row r="147" customFormat="false" ht="12.75" hidden="true" customHeight="false" outlineLevel="0" collapsed="false">
      <c r="A147" s="128"/>
      <c r="B147" s="204"/>
      <c r="C147" s="133" t="s">
        <v>178</v>
      </c>
      <c r="D147" s="167" t="n">
        <v>0</v>
      </c>
      <c r="E147" s="148"/>
      <c r="F147" s="148"/>
      <c r="G147" s="148"/>
    </row>
    <row r="148" customFormat="false" ht="12.75" hidden="true" customHeight="false" outlineLevel="0" collapsed="false">
      <c r="A148" s="128"/>
      <c r="B148" s="204" t="s">
        <v>148</v>
      </c>
      <c r="C148" s="180" t="s">
        <v>179</v>
      </c>
      <c r="D148" s="179" t="n">
        <f aca="false">D149</f>
        <v>0</v>
      </c>
      <c r="E148" s="148"/>
      <c r="F148" s="148"/>
      <c r="G148" s="148"/>
    </row>
    <row r="149" customFormat="false" ht="12.75" hidden="true" customHeight="false" outlineLevel="0" collapsed="false">
      <c r="A149" s="128"/>
      <c r="B149" s="204"/>
      <c r="C149" s="133" t="s">
        <v>178</v>
      </c>
      <c r="D149" s="167" t="n">
        <v>0</v>
      </c>
      <c r="E149" s="148"/>
      <c r="F149" s="148"/>
      <c r="G149" s="148"/>
    </row>
    <row r="150" customFormat="false" ht="12.75" hidden="true" customHeight="false" outlineLevel="0" collapsed="false">
      <c r="A150" s="128"/>
      <c r="B150" s="204" t="s">
        <v>148</v>
      </c>
      <c r="C150" s="180" t="s">
        <v>180</v>
      </c>
      <c r="D150" s="179" t="n">
        <f aca="false">D151</f>
        <v>0</v>
      </c>
      <c r="E150" s="148"/>
      <c r="F150" s="148"/>
      <c r="G150" s="148"/>
    </row>
    <row r="151" customFormat="false" ht="12.75" hidden="true" customHeight="false" outlineLevel="0" collapsed="false">
      <c r="A151" s="128"/>
      <c r="B151" s="204"/>
      <c r="C151" s="133" t="s">
        <v>178</v>
      </c>
      <c r="D151" s="167" t="n">
        <v>0</v>
      </c>
      <c r="E151" s="148"/>
      <c r="F151" s="148"/>
      <c r="G151" s="148"/>
    </row>
    <row r="152" customFormat="false" ht="12.75" hidden="true" customHeight="false" outlineLevel="0" collapsed="false">
      <c r="A152" s="128"/>
      <c r="B152" s="204" t="s">
        <v>148</v>
      </c>
      <c r="C152" s="180" t="s">
        <v>181</v>
      </c>
      <c r="D152" s="179" t="n">
        <f aca="false">D153</f>
        <v>0</v>
      </c>
      <c r="E152" s="148"/>
      <c r="F152" s="148"/>
      <c r="G152" s="148"/>
    </row>
    <row r="153" customFormat="false" ht="12.75" hidden="true" customHeight="false" outlineLevel="0" collapsed="false">
      <c r="A153" s="128"/>
      <c r="B153" s="204"/>
      <c r="C153" s="133" t="s">
        <v>178</v>
      </c>
      <c r="D153" s="167" t="n">
        <v>0</v>
      </c>
      <c r="E153" s="148"/>
      <c r="F153" s="148"/>
      <c r="G153" s="148"/>
    </row>
    <row r="154" customFormat="false" ht="12.75" hidden="true" customHeight="false" outlineLevel="0" collapsed="false">
      <c r="A154" s="128"/>
      <c r="B154" s="204" t="s">
        <v>148</v>
      </c>
      <c r="C154" s="180" t="s">
        <v>169</v>
      </c>
      <c r="D154" s="182" t="n">
        <v>0</v>
      </c>
      <c r="E154" s="148"/>
      <c r="F154" s="148"/>
      <c r="G154" s="148"/>
    </row>
    <row r="155" customFormat="false" ht="12.75" hidden="true" customHeight="false" outlineLevel="0" collapsed="false">
      <c r="A155" s="206"/>
      <c r="B155" s="204" t="s">
        <v>148</v>
      </c>
      <c r="C155" s="180" t="s">
        <v>182</v>
      </c>
      <c r="D155" s="185" t="n">
        <v>0</v>
      </c>
      <c r="E155" s="148"/>
      <c r="F155" s="148"/>
      <c r="G155" s="148"/>
    </row>
    <row r="156" customFormat="false" ht="15" hidden="false" customHeight="false" outlineLevel="0" collapsed="false">
      <c r="A156" s="186" t="s">
        <v>184</v>
      </c>
      <c r="B156" s="207"/>
      <c r="C156" s="207"/>
      <c r="D156" s="208" t="n">
        <f aca="false">SUM(D157:D160)</f>
        <v>233489738.41</v>
      </c>
      <c r="E156" s="151"/>
      <c r="F156" s="209"/>
      <c r="G156" s="148"/>
    </row>
    <row r="157" customFormat="false" ht="15" hidden="false" customHeight="false" outlineLevel="0" collapsed="false">
      <c r="A157" s="128"/>
      <c r="B157" s="164"/>
      <c r="C157" s="192" t="s">
        <v>185</v>
      </c>
      <c r="D157" s="153" t="n">
        <v>232836661.93</v>
      </c>
      <c r="E157" s="154"/>
      <c r="F157" s="210"/>
      <c r="G157" s="148"/>
    </row>
    <row r="158" customFormat="false" ht="15" hidden="false" customHeight="false" outlineLevel="0" collapsed="false">
      <c r="A158" s="128"/>
      <c r="B158" s="132"/>
      <c r="C158" s="133" t="s">
        <v>186</v>
      </c>
      <c r="D158" s="153" t="n">
        <v>0</v>
      </c>
      <c r="E158" s="154"/>
      <c r="F158" s="211"/>
      <c r="G158" s="148"/>
    </row>
    <row r="159" customFormat="false" ht="15" hidden="false" customHeight="false" outlineLevel="0" collapsed="false">
      <c r="A159" s="128"/>
      <c r="B159" s="132"/>
      <c r="C159" s="133" t="s">
        <v>187</v>
      </c>
      <c r="D159" s="153" t="n">
        <v>653076.48</v>
      </c>
      <c r="E159" s="154"/>
      <c r="F159" s="209"/>
      <c r="G159" s="148"/>
    </row>
    <row r="160" customFormat="false" ht="15" hidden="false" customHeight="false" outlineLevel="0" collapsed="false">
      <c r="A160" s="183"/>
      <c r="B160" s="172"/>
      <c r="C160" s="173" t="s">
        <v>188</v>
      </c>
      <c r="D160" s="153" t="n">
        <v>0</v>
      </c>
      <c r="E160" s="154"/>
      <c r="F160" s="211"/>
      <c r="G160" s="148"/>
    </row>
    <row r="161" customFormat="false" ht="12.75" hidden="false" customHeight="false" outlineLevel="0" collapsed="false">
      <c r="A161" s="186" t="s">
        <v>189</v>
      </c>
      <c r="B161" s="187"/>
      <c r="C161" s="187"/>
      <c r="D161" s="212" t="n">
        <f aca="false">D162+D175+D183</f>
        <v>20669330.18</v>
      </c>
      <c r="F161" s="213"/>
    </row>
    <row r="162" customFormat="false" ht="12.75" hidden="false" customHeight="false" outlineLevel="0" collapsed="false">
      <c r="A162" s="128"/>
      <c r="B162" s="214" t="s">
        <v>173</v>
      </c>
      <c r="C162" s="142"/>
      <c r="D162" s="143" t="n">
        <f aca="false">SUM(D163:D174)</f>
        <v>0</v>
      </c>
    </row>
    <row r="163" customFormat="false" ht="12.75" hidden="false" customHeight="false" outlineLevel="0" collapsed="false">
      <c r="A163" s="128"/>
      <c r="B163" s="215"/>
      <c r="C163" s="216" t="s">
        <v>176</v>
      </c>
      <c r="D163" s="153" t="n">
        <v>0</v>
      </c>
    </row>
    <row r="164" customFormat="false" ht="12.75" hidden="false" customHeight="false" outlineLevel="0" collapsed="false">
      <c r="A164" s="128"/>
      <c r="B164" s="217"/>
      <c r="C164" s="218" t="s">
        <v>190</v>
      </c>
      <c r="D164" s="219" t="n">
        <v>0</v>
      </c>
      <c r="F164" s="162"/>
    </row>
    <row r="165" customFormat="false" ht="12.75" hidden="false" customHeight="false" outlineLevel="0" collapsed="false">
      <c r="A165" s="128"/>
      <c r="B165" s="217"/>
      <c r="C165" s="218" t="s">
        <v>191</v>
      </c>
      <c r="D165" s="219" t="n">
        <v>0</v>
      </c>
    </row>
    <row r="166" customFormat="false" ht="12.75" hidden="false" customHeight="false" outlineLevel="0" collapsed="false">
      <c r="A166" s="128"/>
      <c r="B166" s="217"/>
      <c r="C166" s="218" t="s">
        <v>192</v>
      </c>
      <c r="D166" s="219" t="n">
        <v>0</v>
      </c>
    </row>
    <row r="167" customFormat="false" ht="12.75" hidden="false" customHeight="false" outlineLevel="0" collapsed="false">
      <c r="A167" s="128"/>
      <c r="B167" s="217"/>
      <c r="C167" s="218" t="s">
        <v>193</v>
      </c>
      <c r="D167" s="219" t="n">
        <v>0</v>
      </c>
    </row>
    <row r="168" customFormat="false" ht="12.75" hidden="false" customHeight="false" outlineLevel="0" collapsed="false">
      <c r="A168" s="128"/>
      <c r="B168" s="217"/>
      <c r="C168" s="218" t="s">
        <v>194</v>
      </c>
      <c r="D168" s="219" t="n">
        <v>0</v>
      </c>
    </row>
    <row r="169" customFormat="false" ht="12.75" hidden="false" customHeight="false" outlineLevel="0" collapsed="false">
      <c r="A169" s="128"/>
      <c r="B169" s="217"/>
      <c r="C169" s="218" t="s">
        <v>195</v>
      </c>
      <c r="D169" s="219" t="n">
        <v>0</v>
      </c>
    </row>
    <row r="170" customFormat="false" ht="12.75" hidden="false" customHeight="false" outlineLevel="0" collapsed="false">
      <c r="A170" s="128"/>
      <c r="B170" s="217"/>
      <c r="C170" s="218" t="s">
        <v>196</v>
      </c>
      <c r="D170" s="219" t="n">
        <v>0</v>
      </c>
    </row>
    <row r="171" customFormat="false" ht="12.75" hidden="false" customHeight="false" outlineLevel="0" collapsed="false">
      <c r="A171" s="128"/>
      <c r="B171" s="217"/>
      <c r="C171" s="218" t="s">
        <v>197</v>
      </c>
      <c r="D171" s="219" t="n">
        <v>0</v>
      </c>
    </row>
    <row r="172" customFormat="false" ht="12.75" hidden="false" customHeight="false" outlineLevel="0" collapsed="false">
      <c r="A172" s="128"/>
      <c r="B172" s="155"/>
      <c r="C172" s="220" t="s">
        <v>198</v>
      </c>
      <c r="D172" s="221" t="n">
        <v>0</v>
      </c>
    </row>
    <row r="173" customFormat="false" ht="12.75" hidden="false" customHeight="false" outlineLevel="0" collapsed="false">
      <c r="A173" s="128"/>
      <c r="B173" s="155"/>
      <c r="C173" s="222" t="s">
        <v>199</v>
      </c>
      <c r="D173" s="221" t="n">
        <v>0</v>
      </c>
    </row>
    <row r="174" customFormat="false" ht="12.75" hidden="false" customHeight="false" outlineLevel="0" collapsed="false">
      <c r="A174" s="128"/>
      <c r="B174" s="172"/>
      <c r="C174" s="223" t="s">
        <v>200</v>
      </c>
      <c r="D174" s="224" t="n">
        <v>0</v>
      </c>
    </row>
    <row r="175" customFormat="false" ht="12.75" hidden="false" customHeight="false" outlineLevel="0" collapsed="false">
      <c r="A175" s="128"/>
      <c r="B175" s="141" t="s">
        <v>201</v>
      </c>
      <c r="C175" s="225"/>
      <c r="D175" s="226" t="n">
        <f aca="false">SUM(D176:D182)</f>
        <v>20669330.18</v>
      </c>
    </row>
    <row r="176" customFormat="false" ht="12.75" hidden="false" customHeight="false" outlineLevel="0" collapsed="false">
      <c r="A176" s="128"/>
      <c r="B176" s="132"/>
      <c r="C176" s="227" t="s">
        <v>202</v>
      </c>
      <c r="D176" s="228" t="n">
        <v>0</v>
      </c>
    </row>
    <row r="177" customFormat="false" ht="12.75" hidden="false" customHeight="false" outlineLevel="0" collapsed="false">
      <c r="A177" s="128"/>
      <c r="B177" s="132"/>
      <c r="C177" s="227" t="s">
        <v>203</v>
      </c>
      <c r="D177" s="228" t="n">
        <v>0</v>
      </c>
    </row>
    <row r="178" customFormat="false" ht="12.75" hidden="false" customHeight="false" outlineLevel="0" collapsed="false">
      <c r="A178" s="128"/>
      <c r="B178" s="132"/>
      <c r="C178" s="227" t="s">
        <v>204</v>
      </c>
      <c r="D178" s="228" t="n">
        <v>0</v>
      </c>
    </row>
    <row r="179" customFormat="false" ht="12.75" hidden="false" customHeight="false" outlineLevel="0" collapsed="false">
      <c r="A179" s="128"/>
      <c r="B179" s="132"/>
      <c r="C179" s="227" t="s">
        <v>205</v>
      </c>
      <c r="D179" s="229" t="n">
        <v>0</v>
      </c>
    </row>
    <row r="180" customFormat="false" ht="12.75" hidden="false" customHeight="false" outlineLevel="0" collapsed="false">
      <c r="A180" s="128"/>
      <c r="B180" s="132"/>
      <c r="C180" s="227" t="s">
        <v>206</v>
      </c>
      <c r="D180" s="229" t="n">
        <v>0</v>
      </c>
    </row>
    <row r="181" customFormat="false" ht="12.75" hidden="false" customHeight="false" outlineLevel="0" collapsed="false">
      <c r="A181" s="128"/>
      <c r="B181" s="132"/>
      <c r="C181" s="227" t="s">
        <v>207</v>
      </c>
      <c r="D181" s="230" t="n">
        <v>20669330.18</v>
      </c>
    </row>
    <row r="182" customFormat="false" ht="12.75" hidden="false" customHeight="false" outlineLevel="0" collapsed="false">
      <c r="A182" s="231"/>
      <c r="B182" s="172"/>
      <c r="C182" s="223" t="s">
        <v>208</v>
      </c>
      <c r="D182" s="232" t="n">
        <v>0</v>
      </c>
      <c r="G182" s="162"/>
    </row>
    <row r="183" customFormat="false" ht="12.75" hidden="false" customHeight="false" outlineLevel="0" collapsed="false">
      <c r="A183" s="231"/>
      <c r="B183" s="141" t="s">
        <v>209</v>
      </c>
      <c r="C183" s="225"/>
      <c r="D183" s="226" t="n">
        <v>0</v>
      </c>
      <c r="E183" s="162"/>
    </row>
    <row r="184" customFormat="false" ht="12.75" hidden="false" customHeight="false" outlineLevel="0" collapsed="false">
      <c r="A184" s="124"/>
      <c r="B184" s="199"/>
      <c r="C184" s="199"/>
      <c r="D184" s="233"/>
    </row>
    <row r="185" customFormat="false" ht="12.75" hidden="false" customHeight="false" outlineLevel="0" collapsed="false">
      <c r="A185" s="234" t="s">
        <v>210</v>
      </c>
      <c r="B185" s="234"/>
      <c r="C185" s="234"/>
      <c r="D185" s="235" t="n">
        <f aca="false">+D17+D156+D161</f>
        <v>254489194.85</v>
      </c>
    </row>
    <row r="186" customFormat="false" ht="12.75" hidden="false" customHeight="false" outlineLevel="0" collapsed="false">
      <c r="B186" s="199" t="s">
        <v>53</v>
      </c>
      <c r="D186" s="162"/>
    </row>
    <row r="187" customFormat="false" ht="12.75" hidden="false" customHeight="false" outlineLevel="0" collapsed="false">
      <c r="D187" s="162"/>
    </row>
    <row r="188" customFormat="false" ht="12.75" hidden="false" customHeight="false" outlineLevel="0" collapsed="false">
      <c r="D188" s="162"/>
    </row>
    <row r="189" customFormat="false" ht="12.75" hidden="false" customHeight="false" outlineLevel="0" collapsed="false">
      <c r="D189" s="162"/>
    </row>
    <row r="190" customFormat="false" ht="12.75" hidden="false" customHeight="false" outlineLevel="0" collapsed="false">
      <c r="D190" s="162"/>
      <c r="E190" s="162"/>
    </row>
    <row r="192" customFormat="false" ht="12.75" hidden="false" customHeight="false" outlineLevel="0" collapsed="false">
      <c r="D192" s="162"/>
    </row>
  </sheetData>
  <mergeCells count="6">
    <mergeCell ref="C2:D2"/>
    <mergeCell ref="C5:D5"/>
    <mergeCell ref="A14:D14"/>
    <mergeCell ref="A15:D15"/>
    <mergeCell ref="A16:D16"/>
    <mergeCell ref="A185:C185"/>
  </mergeCells>
  <printOptions headings="false" gridLines="false" gridLinesSet="true" horizontalCentered="true" verticalCentered="false"/>
  <pageMargins left="0.39375" right="0.39375" top="0.590277777777778" bottom="0.590277777777778" header="0.511805555555555" footer="0.511805555555555"/>
  <pageSetup paperSize="9" scale="9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&amp;C“Las Islas Malvinas, Georgias y Sandwich del Sur son y serán Argentinas”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0:K172"/>
  <sheetViews>
    <sheetView showFormulas="false" showGridLines="true" showRowColHeaders="true" showZeros="true" rightToLeft="false" tabSelected="true" showOutlineSymbols="true" defaultGridColor="true" view="normal" topLeftCell="A79" colorId="64" zoomScale="100" zoomScaleNormal="100" zoomScalePageLayoutView="82" workbookViewId="0">
      <selection pane="topLeft" activeCell="H101" activeCellId="0" sqref="H10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13" width="6.71"/>
    <col collapsed="false" customWidth="true" hidden="false" outlineLevel="0" max="2" min="2" style="113" width="45.14"/>
    <col collapsed="false" customWidth="true" hidden="false" outlineLevel="0" max="3" min="3" style="113" width="15.57"/>
    <col collapsed="false" customWidth="true" hidden="false" outlineLevel="0" max="4" min="4" style="113" width="14.01"/>
    <col collapsed="false" customWidth="true" hidden="false" outlineLevel="0" max="5" min="5" style="113" width="15.08"/>
    <col collapsed="false" customWidth="true" hidden="false" outlineLevel="0" max="6" min="6" style="113" width="15.57"/>
    <col collapsed="false" customWidth="true" hidden="false" outlineLevel="0" max="7" min="7" style="113" width="15.29"/>
    <col collapsed="false" customWidth="true" hidden="false" outlineLevel="0" max="8" min="8" style="113" width="15.42"/>
    <col collapsed="false" customWidth="true" hidden="false" outlineLevel="0" max="9" min="9" style="113" width="15.15"/>
    <col collapsed="false" customWidth="true" hidden="false" outlineLevel="0" max="10" min="10" style="113" width="15.71"/>
    <col collapsed="false" customWidth="true" hidden="false" outlineLevel="0" max="11" min="11" style="113" width="16.29"/>
    <col collapsed="false" customWidth="false" hidden="false" outlineLevel="0" max="256" min="12" style="113" width="9.13"/>
    <col collapsed="false" customWidth="true" hidden="false" outlineLevel="0" max="257" min="257" style="113" width="11.71"/>
    <col collapsed="false" customWidth="true" hidden="false" outlineLevel="0" max="258" min="258" style="113" width="68.59"/>
    <col collapsed="false" customWidth="true" hidden="false" outlineLevel="0" max="259" min="259" style="113" width="14.28"/>
    <col collapsed="false" customWidth="true" hidden="false" outlineLevel="0" max="260" min="260" style="113" width="10"/>
    <col collapsed="false" customWidth="true" hidden="false" outlineLevel="0" max="261" min="261" style="113" width="14.15"/>
    <col collapsed="false" customWidth="true" hidden="false" outlineLevel="0" max="262" min="262" style="113" width="14.28"/>
    <col collapsed="false" customWidth="true" hidden="false" outlineLevel="0" max="264" min="263" style="113" width="13.29"/>
    <col collapsed="false" customWidth="true" hidden="false" outlineLevel="0" max="265" min="265" style="113" width="17.41"/>
    <col collapsed="false" customWidth="true" hidden="false" outlineLevel="0" max="266" min="266" style="113" width="13.29"/>
    <col collapsed="false" customWidth="false" hidden="false" outlineLevel="0" max="512" min="267" style="113" width="9.13"/>
    <col collapsed="false" customWidth="true" hidden="false" outlineLevel="0" max="513" min="513" style="113" width="11.71"/>
    <col collapsed="false" customWidth="true" hidden="false" outlineLevel="0" max="514" min="514" style="113" width="68.59"/>
    <col collapsed="false" customWidth="true" hidden="false" outlineLevel="0" max="515" min="515" style="113" width="14.28"/>
    <col collapsed="false" customWidth="true" hidden="false" outlineLevel="0" max="516" min="516" style="113" width="10"/>
    <col collapsed="false" customWidth="true" hidden="false" outlineLevel="0" max="517" min="517" style="113" width="14.15"/>
    <col collapsed="false" customWidth="true" hidden="false" outlineLevel="0" max="518" min="518" style="113" width="14.28"/>
    <col collapsed="false" customWidth="true" hidden="false" outlineLevel="0" max="520" min="519" style="113" width="13.29"/>
    <col collapsed="false" customWidth="true" hidden="false" outlineLevel="0" max="521" min="521" style="113" width="17.41"/>
    <col collapsed="false" customWidth="true" hidden="false" outlineLevel="0" max="522" min="522" style="113" width="13.29"/>
    <col collapsed="false" customWidth="false" hidden="false" outlineLevel="0" max="768" min="523" style="113" width="9.13"/>
    <col collapsed="false" customWidth="true" hidden="false" outlineLevel="0" max="769" min="769" style="113" width="11.71"/>
    <col collapsed="false" customWidth="true" hidden="false" outlineLevel="0" max="770" min="770" style="113" width="68.59"/>
    <col collapsed="false" customWidth="true" hidden="false" outlineLevel="0" max="771" min="771" style="113" width="14.28"/>
    <col collapsed="false" customWidth="true" hidden="false" outlineLevel="0" max="772" min="772" style="113" width="10"/>
    <col collapsed="false" customWidth="true" hidden="false" outlineLevel="0" max="773" min="773" style="113" width="14.15"/>
    <col collapsed="false" customWidth="true" hidden="false" outlineLevel="0" max="774" min="774" style="113" width="14.28"/>
    <col collapsed="false" customWidth="true" hidden="false" outlineLevel="0" max="776" min="775" style="113" width="13.29"/>
    <col collapsed="false" customWidth="true" hidden="false" outlineLevel="0" max="777" min="777" style="113" width="17.41"/>
    <col collapsed="false" customWidth="true" hidden="false" outlineLevel="0" max="778" min="778" style="113" width="13.29"/>
    <col collapsed="false" customWidth="false" hidden="false" outlineLevel="0" max="1025" min="779" style="113" width="9.13"/>
  </cols>
  <sheetData>
    <row r="10" customFormat="false" ht="12.75" hidden="false" customHeight="true" outlineLevel="0" collapsed="false">
      <c r="A10" s="236"/>
    </row>
    <row r="12" customFormat="false" ht="12.75" hidden="false" customHeight="true" outlineLevel="0" collapsed="false">
      <c r="A12" s="4"/>
      <c r="B12" s="4"/>
      <c r="C12" s="4"/>
      <c r="D12" s="4"/>
      <c r="E12" s="4"/>
      <c r="F12" s="237" t="s">
        <v>211</v>
      </c>
      <c r="G12" s="237"/>
      <c r="H12" s="237"/>
      <c r="I12" s="237"/>
      <c r="J12" s="237"/>
    </row>
    <row r="13" customFormat="false" ht="12.75" hidden="false" customHeight="false" outlineLevel="0" collapsed="false">
      <c r="A13" s="238"/>
      <c r="B13" s="238"/>
      <c r="C13" s="238"/>
      <c r="D13" s="238"/>
      <c r="E13" s="238"/>
      <c r="F13" s="238"/>
      <c r="G13" s="238"/>
      <c r="H13" s="238"/>
      <c r="I13" s="238"/>
      <c r="J13" s="238"/>
    </row>
    <row r="14" customFormat="false" ht="15.75" hidden="false" customHeight="false" outlineLevel="0" collapsed="false">
      <c r="A14" s="7" t="s">
        <v>1</v>
      </c>
      <c r="B14" s="7"/>
      <c r="C14" s="7"/>
      <c r="D14" s="7"/>
      <c r="E14" s="7"/>
      <c r="F14" s="7"/>
      <c r="G14" s="7"/>
      <c r="H14" s="7"/>
      <c r="I14" s="7"/>
      <c r="J14" s="7"/>
    </row>
    <row r="15" customFormat="false" ht="15.75" hidden="false" customHeight="false" outlineLevel="0" collapsed="false">
      <c r="A15" s="7" t="s">
        <v>212</v>
      </c>
      <c r="B15" s="7"/>
      <c r="C15" s="7"/>
      <c r="D15" s="7"/>
      <c r="E15" s="7"/>
      <c r="F15" s="7"/>
      <c r="G15" s="7"/>
      <c r="H15" s="7"/>
      <c r="I15" s="7"/>
      <c r="J15" s="7"/>
    </row>
    <row r="16" customFormat="false" ht="15.75" hidden="false" customHeight="false" outlineLevel="0" collapsed="false">
      <c r="A16" s="8" t="s">
        <v>3</v>
      </c>
      <c r="B16" s="8"/>
      <c r="C16" s="8"/>
      <c r="D16" s="8"/>
      <c r="E16" s="8"/>
      <c r="F16" s="8"/>
      <c r="G16" s="8"/>
      <c r="H16" s="8"/>
      <c r="I16" s="8"/>
      <c r="J16" s="8"/>
    </row>
    <row r="18" customFormat="false" ht="41.25" hidden="false" customHeight="true" outlineLevel="0" collapsed="false">
      <c r="A18" s="239" t="s">
        <v>213</v>
      </c>
      <c r="B18" s="239" t="s">
        <v>214</v>
      </c>
      <c r="C18" s="240" t="s">
        <v>215</v>
      </c>
      <c r="D18" s="240" t="s">
        <v>216</v>
      </c>
      <c r="E18" s="240" t="s">
        <v>217</v>
      </c>
      <c r="F18" s="240" t="s">
        <v>218</v>
      </c>
      <c r="G18" s="241" t="s">
        <v>219</v>
      </c>
      <c r="H18" s="241" t="s">
        <v>220</v>
      </c>
      <c r="I18" s="241" t="s">
        <v>221</v>
      </c>
      <c r="J18" s="241" t="s">
        <v>222</v>
      </c>
      <c r="K18" s="240" t="s">
        <v>223</v>
      </c>
    </row>
    <row r="19" customFormat="false" ht="12.75" hidden="false" customHeight="true" outlineLevel="0" collapsed="false">
      <c r="A19" s="242" t="n">
        <v>10000</v>
      </c>
      <c r="B19" s="242" t="s">
        <v>224</v>
      </c>
      <c r="C19" s="243" t="n">
        <f aca="false">+C20+C28+C35+C39+C41+C43</f>
        <v>162015162.65</v>
      </c>
      <c r="D19" s="243" t="n">
        <f aca="false">+D20+D28+D35+D39+D41+D43</f>
        <v>76155354.56</v>
      </c>
      <c r="E19" s="243" t="n">
        <f aca="false">+E20+E28+E35+E39+E41+E43</f>
        <v>4366090.85</v>
      </c>
      <c r="F19" s="243" t="n">
        <f aca="false">+F20+F28+F39+F41+F43</f>
        <v>233804426.36</v>
      </c>
      <c r="G19" s="243" t="n">
        <f aca="false">+G20+G28+G39+G41+G43</f>
        <v>232302622.71</v>
      </c>
      <c r="H19" s="243" t="n">
        <f aca="false">+H20+H28+H39+H41+H43</f>
        <v>232302622.71</v>
      </c>
      <c r="I19" s="243" t="n">
        <f aca="false">+I20+I28+I39+I41+I43</f>
        <v>232302622.71</v>
      </c>
      <c r="J19" s="243" t="n">
        <f aca="false">+J20+J28+J39+J41+J43</f>
        <v>211652738.09</v>
      </c>
      <c r="K19" s="243" t="n">
        <f aca="false">+F19-H19</f>
        <v>1501803.65000001</v>
      </c>
    </row>
    <row r="20" customFormat="false" ht="12.75" hidden="false" customHeight="true" outlineLevel="0" collapsed="false">
      <c r="A20" s="242" t="n">
        <v>10100</v>
      </c>
      <c r="B20" s="242" t="s">
        <v>225</v>
      </c>
      <c r="C20" s="243" t="n">
        <f aca="false">SUM(C21:C27)</f>
        <v>123367481.03</v>
      </c>
      <c r="D20" s="243" t="n">
        <f aca="false">SUM(D21:D27)</f>
        <v>62559106.24</v>
      </c>
      <c r="E20" s="243" t="n">
        <f aca="false">SUM(E21:E27)</f>
        <v>2660000</v>
      </c>
      <c r="F20" s="243" t="n">
        <f aca="false">SUM(F21:F27)</f>
        <v>183266587.27</v>
      </c>
      <c r="G20" s="243" t="n">
        <f aca="false">SUM(G21:G27)</f>
        <v>183135123.64</v>
      </c>
      <c r="H20" s="243" t="n">
        <f aca="false">SUM(H21:H27)</f>
        <v>183135123.64</v>
      </c>
      <c r="I20" s="243" t="n">
        <f aca="false">SUM(I21:I27)</f>
        <v>183135123.64</v>
      </c>
      <c r="J20" s="243" t="n">
        <f aca="false">SUM(J21:J27)</f>
        <v>167759836.86</v>
      </c>
      <c r="K20" s="243" t="n">
        <f aca="false">+F20-H20</f>
        <v>131463.629999995</v>
      </c>
    </row>
    <row r="21" customFormat="false" ht="12.75" hidden="false" customHeight="true" outlineLevel="0" collapsed="false">
      <c r="A21" s="244" t="n">
        <v>10101</v>
      </c>
      <c r="B21" s="244" t="s">
        <v>226</v>
      </c>
      <c r="C21" s="245" t="n">
        <v>90699528.16</v>
      </c>
      <c r="D21" s="245" t="n">
        <v>48434955.53</v>
      </c>
      <c r="E21" s="245"/>
      <c r="F21" s="245" t="n">
        <f aca="false">+C21+D21-E21</f>
        <v>139134483.69</v>
      </c>
      <c r="G21" s="245" t="n">
        <v>139131686.22</v>
      </c>
      <c r="H21" s="245" t="n">
        <f aca="false">+G21</f>
        <v>139131686.22</v>
      </c>
      <c r="I21" s="245" t="n">
        <f aca="false">+H21</f>
        <v>139131686.22</v>
      </c>
      <c r="J21" s="245" t="n">
        <v>126626294.74</v>
      </c>
      <c r="K21" s="245" t="n">
        <f aca="false">+F21-H21</f>
        <v>2797.46999999881</v>
      </c>
    </row>
    <row r="22" customFormat="false" ht="12.75" hidden="false" customHeight="true" outlineLevel="0" collapsed="false">
      <c r="A22" s="244" t="n">
        <v>10102</v>
      </c>
      <c r="B22" s="244" t="s">
        <v>227</v>
      </c>
      <c r="C22" s="245"/>
      <c r="D22" s="245"/>
      <c r="E22" s="245"/>
      <c r="F22" s="245" t="n">
        <f aca="false">+C22+D22-E22</f>
        <v>0</v>
      </c>
      <c r="G22" s="245"/>
      <c r="H22" s="245"/>
      <c r="I22" s="245"/>
      <c r="J22" s="245"/>
      <c r="K22" s="245" t="n">
        <f aca="false">+F22-H22</f>
        <v>0</v>
      </c>
    </row>
    <row r="23" customFormat="false" ht="12.75" hidden="false" customHeight="true" outlineLevel="0" collapsed="false">
      <c r="A23" s="244" t="n">
        <v>10103</v>
      </c>
      <c r="B23" s="244" t="s">
        <v>228</v>
      </c>
      <c r="C23" s="245"/>
      <c r="D23" s="245"/>
      <c r="E23" s="245"/>
      <c r="F23" s="245" t="n">
        <f aca="false">+C23+D23-E23</f>
        <v>0</v>
      </c>
      <c r="G23" s="245"/>
      <c r="H23" s="245"/>
      <c r="I23" s="245"/>
      <c r="J23" s="245"/>
      <c r="K23" s="245" t="n">
        <f aca="false">+F23-H23</f>
        <v>0</v>
      </c>
    </row>
    <row r="24" customFormat="false" ht="12.75" hidden="false" customHeight="true" outlineLevel="0" collapsed="false">
      <c r="A24" s="244" t="n">
        <v>10104</v>
      </c>
      <c r="B24" s="244" t="s">
        <v>229</v>
      </c>
      <c r="C24" s="245" t="n">
        <v>8550355.29</v>
      </c>
      <c r="D24" s="245" t="n">
        <v>2151644.71</v>
      </c>
      <c r="E24" s="245" t="n">
        <v>780000</v>
      </c>
      <c r="F24" s="245" t="n">
        <f aca="false">+C24+D24-E24</f>
        <v>9922000</v>
      </c>
      <c r="G24" s="245" t="n">
        <v>9860604.19</v>
      </c>
      <c r="H24" s="245" t="n">
        <f aca="false">+G24</f>
        <v>9860604.19</v>
      </c>
      <c r="I24" s="245" t="n">
        <f aca="false">+H24</f>
        <v>9860604.19</v>
      </c>
      <c r="J24" s="245" t="n">
        <v>9857067.5</v>
      </c>
      <c r="K24" s="245" t="n">
        <f aca="false">+F24-H24</f>
        <v>61395.8100000005</v>
      </c>
    </row>
    <row r="25" customFormat="false" ht="12.75" hidden="false" customHeight="true" outlineLevel="0" collapsed="false">
      <c r="A25" s="244" t="n">
        <v>10105</v>
      </c>
      <c r="B25" s="244" t="s">
        <v>230</v>
      </c>
      <c r="C25" s="245"/>
      <c r="D25" s="245"/>
      <c r="E25" s="245"/>
      <c r="F25" s="245" t="n">
        <f aca="false">+C25+D25-E25</f>
        <v>0</v>
      </c>
      <c r="G25" s="245"/>
      <c r="H25" s="245"/>
      <c r="I25" s="245"/>
      <c r="J25" s="245"/>
      <c r="K25" s="245" t="n">
        <f aca="false">+F25-H25</f>
        <v>0</v>
      </c>
    </row>
    <row r="26" customFormat="false" ht="12.75" hidden="false" customHeight="true" outlineLevel="0" collapsed="false">
      <c r="A26" s="244" t="n">
        <v>10106</v>
      </c>
      <c r="B26" s="244" t="s">
        <v>231</v>
      </c>
      <c r="C26" s="245" t="n">
        <v>24117597.58</v>
      </c>
      <c r="D26" s="245" t="n">
        <v>11972506</v>
      </c>
      <c r="E26" s="245" t="n">
        <v>1880000</v>
      </c>
      <c r="F26" s="245" t="n">
        <f aca="false">+C26+D26-E26</f>
        <v>34210103.58</v>
      </c>
      <c r="G26" s="245" t="n">
        <v>34142833.23</v>
      </c>
      <c r="H26" s="245" t="n">
        <f aca="false">+G26</f>
        <v>34142833.23</v>
      </c>
      <c r="I26" s="245" t="n">
        <f aca="false">+H26</f>
        <v>34142833.23</v>
      </c>
      <c r="J26" s="245" t="n">
        <v>31276474.62</v>
      </c>
      <c r="K26" s="245" t="n">
        <f aca="false">+F26-H26</f>
        <v>67270.3500000015</v>
      </c>
    </row>
    <row r="27" customFormat="false" ht="12.75" hidden="false" customHeight="true" outlineLevel="0" collapsed="false">
      <c r="A27" s="244" t="n">
        <v>10107</v>
      </c>
      <c r="B27" s="244" t="s">
        <v>232</v>
      </c>
      <c r="C27" s="245"/>
      <c r="D27" s="245"/>
      <c r="E27" s="245"/>
      <c r="F27" s="245" t="n">
        <f aca="false">+C27+D27-E27</f>
        <v>0</v>
      </c>
      <c r="G27" s="245"/>
      <c r="H27" s="245"/>
      <c r="I27" s="245"/>
      <c r="J27" s="245"/>
      <c r="K27" s="245" t="n">
        <f aca="false">+F27-H27</f>
        <v>0</v>
      </c>
    </row>
    <row r="28" customFormat="false" ht="12.75" hidden="false" customHeight="true" outlineLevel="0" collapsed="false">
      <c r="A28" s="242" t="n">
        <v>10200</v>
      </c>
      <c r="B28" s="242" t="s">
        <v>233</v>
      </c>
      <c r="C28" s="243" t="n">
        <f aca="false">+C29+C31+C33</f>
        <v>30921504.41</v>
      </c>
      <c r="D28" s="243" t="n">
        <f aca="false">+D29+D31+D33</f>
        <v>12239795.59</v>
      </c>
      <c r="E28" s="243" t="n">
        <f aca="false">+E29+E31+E33</f>
        <v>400000</v>
      </c>
      <c r="F28" s="243" t="n">
        <f aca="false">+F29+F31+F33</f>
        <v>42761300</v>
      </c>
      <c r="G28" s="243" t="n">
        <f aca="false">SUM(G29:G34)</f>
        <v>42254850</v>
      </c>
      <c r="H28" s="243" t="n">
        <f aca="false">SUM(H29:H34)</f>
        <v>42254850</v>
      </c>
      <c r="I28" s="243" t="n">
        <f aca="false">SUM(I29:I34)</f>
        <v>42254850</v>
      </c>
      <c r="J28" s="243" t="n">
        <f aca="false">SUM(J29:J34)</f>
        <v>38502235.46</v>
      </c>
      <c r="K28" s="243" t="n">
        <f aca="false">+F28-H28</f>
        <v>506450</v>
      </c>
    </row>
    <row r="29" customFormat="false" ht="12.75" hidden="false" customHeight="true" outlineLevel="0" collapsed="false">
      <c r="A29" s="246" t="n">
        <v>10201</v>
      </c>
      <c r="B29" s="246" t="s">
        <v>234</v>
      </c>
      <c r="C29" s="245" t="n">
        <v>24170439.62</v>
      </c>
      <c r="D29" s="245" t="n">
        <v>7768360.38</v>
      </c>
      <c r="E29" s="245"/>
      <c r="F29" s="245" t="n">
        <f aca="false">+C29+D29-E29</f>
        <v>31938800</v>
      </c>
      <c r="G29" s="247" t="n">
        <v>31935807.88</v>
      </c>
      <c r="H29" s="245" t="n">
        <f aca="false">+G29</f>
        <v>31935807.88</v>
      </c>
      <c r="I29" s="245" t="n">
        <f aca="false">+H29</f>
        <v>31935807.88</v>
      </c>
      <c r="J29" s="245" t="n">
        <v>28883724.8</v>
      </c>
      <c r="K29" s="245" t="n">
        <f aca="false">+F29-H29</f>
        <v>2992.12000000104</v>
      </c>
    </row>
    <row r="30" customFormat="false" ht="12.75" hidden="false" customHeight="true" outlineLevel="0" collapsed="false">
      <c r="A30" s="246" t="n">
        <v>10202</v>
      </c>
      <c r="B30" s="246" t="s">
        <v>228</v>
      </c>
      <c r="C30" s="245"/>
      <c r="D30" s="245"/>
      <c r="E30" s="245"/>
      <c r="F30" s="245" t="n">
        <f aca="false">+C30+D30-E30</f>
        <v>0</v>
      </c>
      <c r="G30" s="245"/>
      <c r="H30" s="245"/>
      <c r="I30" s="245"/>
      <c r="J30" s="245"/>
      <c r="K30" s="245" t="n">
        <f aca="false">+F30-H30</f>
        <v>0</v>
      </c>
    </row>
    <row r="31" customFormat="false" ht="12.75" hidden="false" customHeight="true" outlineLevel="0" collapsed="false">
      <c r="A31" s="246" t="n">
        <v>10203</v>
      </c>
      <c r="B31" s="246" t="s">
        <v>229</v>
      </c>
      <c r="C31" s="245" t="n">
        <v>1912314.81</v>
      </c>
      <c r="D31" s="245" t="n">
        <v>1000185.19</v>
      </c>
      <c r="E31" s="245"/>
      <c r="F31" s="245" t="n">
        <f aca="false">+C31+D31-E31</f>
        <v>2912500</v>
      </c>
      <c r="G31" s="245" t="n">
        <v>2428529.51</v>
      </c>
      <c r="H31" s="245" t="n">
        <f aca="false">+G31</f>
        <v>2428529.51</v>
      </c>
      <c r="I31" s="245" t="n">
        <f aca="false">+H31</f>
        <v>2428529.51</v>
      </c>
      <c r="J31" s="245" t="n">
        <f aca="false">+I31</f>
        <v>2428529.51</v>
      </c>
      <c r="K31" s="245" t="n">
        <f aca="false">+F31-H31</f>
        <v>483970.49</v>
      </c>
    </row>
    <row r="32" customFormat="false" ht="12.75" hidden="false" customHeight="true" outlineLevel="0" collapsed="false">
      <c r="A32" s="246" t="n">
        <v>10204</v>
      </c>
      <c r="B32" s="246" t="s">
        <v>230</v>
      </c>
      <c r="C32" s="245"/>
      <c r="D32" s="245"/>
      <c r="E32" s="245"/>
      <c r="F32" s="245" t="n">
        <f aca="false">+C32+D32-E32</f>
        <v>0</v>
      </c>
      <c r="G32" s="245"/>
      <c r="H32" s="245"/>
      <c r="I32" s="245"/>
      <c r="J32" s="245"/>
      <c r="K32" s="245" t="n">
        <f aca="false">+F32-H32</f>
        <v>0</v>
      </c>
    </row>
    <row r="33" customFormat="false" ht="12.75" hidden="false" customHeight="true" outlineLevel="0" collapsed="false">
      <c r="A33" s="246" t="n">
        <v>10205</v>
      </c>
      <c r="B33" s="246" t="s">
        <v>231</v>
      </c>
      <c r="C33" s="245" t="n">
        <v>4838749.98</v>
      </c>
      <c r="D33" s="245" t="n">
        <v>3471250.02</v>
      </c>
      <c r="E33" s="245" t="n">
        <v>400000</v>
      </c>
      <c r="F33" s="245" t="n">
        <f aca="false">+C33+D33-E33</f>
        <v>7910000</v>
      </c>
      <c r="G33" s="245" t="n">
        <v>7890512.61</v>
      </c>
      <c r="H33" s="245" t="n">
        <f aca="false">+G33</f>
        <v>7890512.61</v>
      </c>
      <c r="I33" s="245" t="n">
        <f aca="false">+H33</f>
        <v>7890512.61</v>
      </c>
      <c r="J33" s="245" t="n">
        <v>7189981.15</v>
      </c>
      <c r="K33" s="245" t="n">
        <f aca="false">+F33-H33</f>
        <v>19487.3899999997</v>
      </c>
    </row>
    <row r="34" s="248" customFormat="true" ht="12.75" hidden="false" customHeight="true" outlineLevel="0" collapsed="false">
      <c r="A34" s="244" t="n">
        <v>10206</v>
      </c>
      <c r="B34" s="244" t="s">
        <v>232</v>
      </c>
      <c r="C34" s="245"/>
      <c r="D34" s="245"/>
      <c r="E34" s="245"/>
      <c r="F34" s="245" t="n">
        <f aca="false">+C34+D34-E34</f>
        <v>0</v>
      </c>
      <c r="G34" s="245"/>
      <c r="H34" s="245"/>
      <c r="I34" s="245"/>
      <c r="J34" s="245"/>
      <c r="K34" s="245" t="n">
        <f aca="false">+F34-H34</f>
        <v>0</v>
      </c>
    </row>
    <row r="35" customFormat="false" ht="12.75" hidden="false" customHeight="true" outlineLevel="0" collapsed="false">
      <c r="A35" s="242" t="n">
        <v>10300</v>
      </c>
      <c r="B35" s="242" t="s">
        <v>235</v>
      </c>
      <c r="C35" s="243" t="n">
        <f aca="false">+C36+C37+C38</f>
        <v>0</v>
      </c>
      <c r="D35" s="243" t="n">
        <f aca="false">+D36+D37+D38</f>
        <v>0</v>
      </c>
      <c r="E35" s="243" t="n">
        <f aca="false">+E36+E37+E38</f>
        <v>0</v>
      </c>
      <c r="F35" s="243" t="n">
        <f aca="false">+F36+F37+F38</f>
        <v>0</v>
      </c>
      <c r="G35" s="243" t="n">
        <f aca="false">+G36+G37+G38</f>
        <v>0</v>
      </c>
      <c r="H35" s="243" t="n">
        <f aca="false">+H36+H37+H38</f>
        <v>0</v>
      </c>
      <c r="I35" s="243" t="n">
        <f aca="false">+I36+I37+I38</f>
        <v>0</v>
      </c>
      <c r="J35" s="243" t="n">
        <f aca="false">+J36+J37+J38</f>
        <v>0</v>
      </c>
      <c r="K35" s="243" t="n">
        <f aca="false">+K36+K37+K38</f>
        <v>0</v>
      </c>
    </row>
    <row r="36" customFormat="false" ht="12.75" hidden="false" customHeight="true" outlineLevel="0" collapsed="false">
      <c r="A36" s="244" t="n">
        <v>10301</v>
      </c>
      <c r="B36" s="244" t="s">
        <v>236</v>
      </c>
      <c r="C36" s="245"/>
      <c r="D36" s="245"/>
      <c r="E36" s="249"/>
      <c r="F36" s="245" t="n">
        <f aca="false">+C36+D36-E36</f>
        <v>0</v>
      </c>
      <c r="G36" s="245"/>
      <c r="H36" s="245"/>
      <c r="I36" s="245"/>
      <c r="J36" s="245"/>
      <c r="K36" s="245" t="n">
        <f aca="false">+F36-H36</f>
        <v>0</v>
      </c>
    </row>
    <row r="37" customFormat="false" ht="12.75" hidden="false" customHeight="true" outlineLevel="0" collapsed="false">
      <c r="A37" s="244" t="n">
        <v>10302</v>
      </c>
      <c r="B37" s="244" t="s">
        <v>229</v>
      </c>
      <c r="C37" s="245"/>
      <c r="D37" s="245"/>
      <c r="E37" s="249"/>
      <c r="F37" s="245" t="n">
        <f aca="false">+C37+D37-E37</f>
        <v>0</v>
      </c>
      <c r="G37" s="245"/>
      <c r="H37" s="245"/>
      <c r="I37" s="245"/>
      <c r="J37" s="245"/>
      <c r="K37" s="245" t="n">
        <f aca="false">+F37-H37</f>
        <v>0</v>
      </c>
    </row>
    <row r="38" customFormat="false" ht="12.75" hidden="false" customHeight="true" outlineLevel="0" collapsed="false">
      <c r="A38" s="244" t="n">
        <v>10303</v>
      </c>
      <c r="B38" s="244" t="s">
        <v>231</v>
      </c>
      <c r="C38" s="245"/>
      <c r="D38" s="245"/>
      <c r="E38" s="249"/>
      <c r="F38" s="245" t="n">
        <f aca="false">+C38+D38-E38</f>
        <v>0</v>
      </c>
      <c r="G38" s="245"/>
      <c r="H38" s="245"/>
      <c r="I38" s="245"/>
      <c r="J38" s="245"/>
      <c r="K38" s="245" t="n">
        <f aca="false">+F38-H38</f>
        <v>0</v>
      </c>
    </row>
    <row r="39" customFormat="false" ht="12.75" hidden="false" customHeight="true" outlineLevel="0" collapsed="false">
      <c r="A39" s="242" t="n">
        <v>10400</v>
      </c>
      <c r="B39" s="242" t="s">
        <v>237</v>
      </c>
      <c r="C39" s="243" t="n">
        <f aca="false">+C40</f>
        <v>2221547.24</v>
      </c>
      <c r="D39" s="243" t="n">
        <f aca="false">+D40</f>
        <v>136452.73</v>
      </c>
      <c r="E39" s="243" t="n">
        <f aca="false">+E40</f>
        <v>300000</v>
      </c>
      <c r="F39" s="243" t="n">
        <f aca="false">+C39+D39-E39</f>
        <v>2057999.97</v>
      </c>
      <c r="G39" s="243" t="n">
        <f aca="false">+G40</f>
        <v>2009867.82</v>
      </c>
      <c r="H39" s="243" t="n">
        <f aca="false">+H40</f>
        <v>2009867.82</v>
      </c>
      <c r="I39" s="243" t="n">
        <f aca="false">+I40</f>
        <v>2009867.82</v>
      </c>
      <c r="J39" s="243" t="n">
        <f aca="false">+J40</f>
        <v>1741306.56</v>
      </c>
      <c r="K39" s="243" t="n">
        <f aca="false">+F39-H39</f>
        <v>48132.1500000001</v>
      </c>
    </row>
    <row r="40" s="248" customFormat="true" ht="12.75" hidden="false" customHeight="true" outlineLevel="0" collapsed="false">
      <c r="A40" s="244" t="n">
        <v>10401</v>
      </c>
      <c r="B40" s="244" t="s">
        <v>237</v>
      </c>
      <c r="C40" s="245" t="n">
        <v>2221547.24</v>
      </c>
      <c r="D40" s="245" t="n">
        <v>136452.73</v>
      </c>
      <c r="E40" s="249" t="n">
        <v>300000</v>
      </c>
      <c r="F40" s="245" t="n">
        <f aca="false">+C40+D40-E40</f>
        <v>2057999.97</v>
      </c>
      <c r="G40" s="245" t="n">
        <v>2009867.82</v>
      </c>
      <c r="H40" s="245" t="n">
        <f aca="false">+G40</f>
        <v>2009867.82</v>
      </c>
      <c r="I40" s="245" t="n">
        <f aca="false">+H40</f>
        <v>2009867.82</v>
      </c>
      <c r="J40" s="245" t="n">
        <v>1741306.56</v>
      </c>
      <c r="K40" s="245" t="n">
        <f aca="false">+F40-H40</f>
        <v>48132.1500000001</v>
      </c>
    </row>
    <row r="41" s="248" customFormat="true" ht="12.75" hidden="false" customHeight="true" outlineLevel="0" collapsed="false">
      <c r="A41" s="242" t="n">
        <v>10500</v>
      </c>
      <c r="B41" s="242" t="s">
        <v>238</v>
      </c>
      <c r="C41" s="243" t="n">
        <f aca="false">+C42</f>
        <v>2876452.85</v>
      </c>
      <c r="D41" s="243" t="n">
        <f aca="false">+D42</f>
        <v>58000</v>
      </c>
      <c r="E41" s="243" t="n">
        <f aca="false">+E42</f>
        <v>1006090.85</v>
      </c>
      <c r="F41" s="243" t="n">
        <f aca="false">+F42</f>
        <v>1928362</v>
      </c>
      <c r="G41" s="243" t="n">
        <f aca="false">+G42</f>
        <v>1808723.64</v>
      </c>
      <c r="H41" s="243" t="n">
        <f aca="false">+H42</f>
        <v>1808723.64</v>
      </c>
      <c r="I41" s="243" t="n">
        <f aca="false">+I42</f>
        <v>1808723.64</v>
      </c>
      <c r="J41" s="243" t="n">
        <f aca="false">+J42</f>
        <v>1653901.6</v>
      </c>
      <c r="K41" s="243" t="n">
        <f aca="false">+F41-H41</f>
        <v>119638.36</v>
      </c>
    </row>
    <row r="42" s="248" customFormat="true" ht="12.75" hidden="false" customHeight="true" outlineLevel="0" collapsed="false">
      <c r="A42" s="244" t="n">
        <v>10501</v>
      </c>
      <c r="B42" s="244" t="s">
        <v>239</v>
      </c>
      <c r="C42" s="245" t="n">
        <v>2876452.85</v>
      </c>
      <c r="D42" s="245" t="n">
        <v>58000</v>
      </c>
      <c r="E42" s="245" t="n">
        <v>1006090.85</v>
      </c>
      <c r="F42" s="245" t="n">
        <f aca="false">+C42+D42-E42</f>
        <v>1928362</v>
      </c>
      <c r="G42" s="245" t="n">
        <v>1808723.64</v>
      </c>
      <c r="H42" s="245" t="n">
        <f aca="false">+G42</f>
        <v>1808723.64</v>
      </c>
      <c r="I42" s="245" t="n">
        <f aca="false">+H42</f>
        <v>1808723.64</v>
      </c>
      <c r="J42" s="245" t="n">
        <v>1653901.6</v>
      </c>
      <c r="K42" s="245" t="n">
        <f aca="false">+F42-H42</f>
        <v>119638.36</v>
      </c>
    </row>
    <row r="43" s="248" customFormat="true" ht="12.75" hidden="false" customHeight="true" outlineLevel="0" collapsed="false">
      <c r="A43" s="242" t="n">
        <v>10600</v>
      </c>
      <c r="B43" s="242" t="s">
        <v>240</v>
      </c>
      <c r="C43" s="243" t="n">
        <f aca="false">+C44</f>
        <v>2628177.12</v>
      </c>
      <c r="D43" s="243" t="n">
        <f aca="false">+D44</f>
        <v>1162000</v>
      </c>
      <c r="E43" s="243" t="n">
        <f aca="false">+E44</f>
        <v>0</v>
      </c>
      <c r="F43" s="243" t="n">
        <f aca="false">+F44</f>
        <v>3790177.12</v>
      </c>
      <c r="G43" s="243" t="n">
        <f aca="false">+G44</f>
        <v>3094057.61</v>
      </c>
      <c r="H43" s="243" t="n">
        <f aca="false">+H44</f>
        <v>3094057.61</v>
      </c>
      <c r="I43" s="243" t="n">
        <f aca="false">+I44</f>
        <v>3094057.61</v>
      </c>
      <c r="J43" s="243" t="n">
        <f aca="false">+J44</f>
        <v>1995457.61</v>
      </c>
      <c r="K43" s="243" t="n">
        <f aca="false">+F43-H43</f>
        <v>696119.51</v>
      </c>
    </row>
    <row r="44" customFormat="false" ht="12.75" hidden="false" customHeight="true" outlineLevel="0" collapsed="false">
      <c r="A44" s="244" t="n">
        <v>10601</v>
      </c>
      <c r="B44" s="244" t="s">
        <v>240</v>
      </c>
      <c r="C44" s="245" t="n">
        <v>2628177.12</v>
      </c>
      <c r="D44" s="245" t="n">
        <v>1162000</v>
      </c>
      <c r="E44" s="245"/>
      <c r="F44" s="245" t="n">
        <f aca="false">+C44+D44-E44</f>
        <v>3790177.12</v>
      </c>
      <c r="G44" s="245" t="n">
        <v>3094057.61</v>
      </c>
      <c r="H44" s="245" t="n">
        <f aca="false">+G44</f>
        <v>3094057.61</v>
      </c>
      <c r="I44" s="245" t="n">
        <f aca="false">+H44</f>
        <v>3094057.61</v>
      </c>
      <c r="J44" s="245" t="n">
        <v>1995457.61</v>
      </c>
      <c r="K44" s="245" t="n">
        <f aca="false">+F44-H44</f>
        <v>696119.51</v>
      </c>
    </row>
    <row r="45" s="250" customFormat="true" ht="12.75" hidden="false" customHeight="true" outlineLevel="0" collapsed="false">
      <c r="A45" s="242" t="n">
        <v>20000</v>
      </c>
      <c r="B45" s="242" t="s">
        <v>241</v>
      </c>
      <c r="C45" s="243" t="n">
        <f aca="false">+C46+C49+C54+C61+C65+C69+C73+C76+C78</f>
        <v>1109859.73</v>
      </c>
      <c r="D45" s="243" t="n">
        <f aca="false">+D46+D49+D54+D61+D65+D69+D73+D76+D78</f>
        <v>1184513.03</v>
      </c>
      <c r="E45" s="243" t="n">
        <f aca="false">+E46+E49+E54+E61+E65+E69+E73+E76+E78</f>
        <v>161000</v>
      </c>
      <c r="F45" s="243" t="n">
        <f aca="false">+C45+D45-E45</f>
        <v>2133372.76</v>
      </c>
      <c r="G45" s="243" t="n">
        <f aca="false">+G46+G49+G54+G61+G65+G69+G73+G76+G78</f>
        <v>1446397.31</v>
      </c>
      <c r="H45" s="243" t="n">
        <f aca="false">+H46+H49+H54+H61+H65+H69+H73+H76+H78</f>
        <v>1446397.31</v>
      </c>
      <c r="I45" s="243" t="n">
        <f aca="false">+I46+I49+I54+I61+I65+I69+I73+I76+I78</f>
        <v>1446397.31</v>
      </c>
      <c r="J45" s="243" t="n">
        <f aca="false">+J46+J49+J54+J61+J65+J69+J73+J76+J78</f>
        <v>1446397.31</v>
      </c>
      <c r="K45" s="243" t="n">
        <f aca="false">+F45-H45</f>
        <v>686975.45</v>
      </c>
    </row>
    <row r="46" customFormat="false" ht="12.75" hidden="false" customHeight="true" outlineLevel="0" collapsed="false">
      <c r="A46" s="242" t="n">
        <v>20100</v>
      </c>
      <c r="B46" s="242" t="s">
        <v>242</v>
      </c>
      <c r="C46" s="243" t="n">
        <f aca="false">SUM(C47:C48)</f>
        <v>300000</v>
      </c>
      <c r="D46" s="243" t="n">
        <f aca="false">SUM(D47:D48)</f>
        <v>385000</v>
      </c>
      <c r="E46" s="243" t="n">
        <f aca="false">SUM(E47:E48)</f>
        <v>0</v>
      </c>
      <c r="F46" s="243" t="n">
        <f aca="false">+C46+D46-E46</f>
        <v>685000</v>
      </c>
      <c r="G46" s="243" t="n">
        <f aca="false">SUM(G47:G48)</f>
        <v>563223.29</v>
      </c>
      <c r="H46" s="243" t="n">
        <f aca="false">SUM(H47:H48)</f>
        <v>563223.29</v>
      </c>
      <c r="I46" s="243" t="n">
        <f aca="false">SUM(I47:I48)</f>
        <v>563223.29</v>
      </c>
      <c r="J46" s="243" t="n">
        <f aca="false">SUM(J47:J48)</f>
        <v>563223.29</v>
      </c>
      <c r="K46" s="243" t="n">
        <f aca="false">+F46-H46</f>
        <v>121776.71</v>
      </c>
    </row>
    <row r="47" s="248" customFormat="true" ht="12.75" hidden="false" customHeight="true" outlineLevel="0" collapsed="false">
      <c r="A47" s="244" t="n">
        <v>20101</v>
      </c>
      <c r="B47" s="244" t="s">
        <v>243</v>
      </c>
      <c r="C47" s="245" t="n">
        <v>300000</v>
      </c>
      <c r="D47" s="245" t="n">
        <v>385000</v>
      </c>
      <c r="E47" s="245"/>
      <c r="F47" s="245" t="n">
        <f aca="false">+C47+D47-E47</f>
        <v>685000</v>
      </c>
      <c r="G47" s="245" t="n">
        <v>563223.29</v>
      </c>
      <c r="H47" s="245" t="n">
        <f aca="false">+G47</f>
        <v>563223.29</v>
      </c>
      <c r="I47" s="245" t="n">
        <f aca="false">+H47</f>
        <v>563223.29</v>
      </c>
      <c r="J47" s="245" t="n">
        <f aca="false">+I47</f>
        <v>563223.29</v>
      </c>
      <c r="K47" s="245" t="n">
        <f aca="false">+F47-H47</f>
        <v>121776.71</v>
      </c>
    </row>
    <row r="48" s="248" customFormat="true" ht="12.75" hidden="false" customHeight="true" outlineLevel="0" collapsed="false">
      <c r="A48" s="244" t="n">
        <v>20109</v>
      </c>
      <c r="B48" s="244" t="s">
        <v>244</v>
      </c>
      <c r="C48" s="245" t="n">
        <v>0</v>
      </c>
      <c r="D48" s="245"/>
      <c r="E48" s="245"/>
      <c r="F48" s="245" t="n">
        <f aca="false">+C48+D48-E48</f>
        <v>0</v>
      </c>
      <c r="G48" s="245"/>
      <c r="H48" s="245"/>
      <c r="I48" s="245"/>
      <c r="J48" s="245"/>
      <c r="K48" s="245" t="n">
        <f aca="false">+F48-H48</f>
        <v>0</v>
      </c>
    </row>
    <row r="49" customFormat="false" ht="12.75" hidden="false" customHeight="true" outlineLevel="0" collapsed="false">
      <c r="A49" s="242" t="n">
        <v>20200</v>
      </c>
      <c r="B49" s="242" t="s">
        <v>245</v>
      </c>
      <c r="C49" s="243" t="n">
        <f aca="false">+C50+C51+C52+C53</f>
        <v>11800</v>
      </c>
      <c r="D49" s="243" t="n">
        <f aca="false">+D50+D51+D52+D53</f>
        <v>38200</v>
      </c>
      <c r="E49" s="243" t="n">
        <f aca="false">+E50+E51+E52+E53</f>
        <v>0</v>
      </c>
      <c r="F49" s="243" t="n">
        <f aca="false">+F50+F51+F52+F53</f>
        <v>50000</v>
      </c>
      <c r="G49" s="243" t="n">
        <f aca="false">+G50+G51+G52+G53</f>
        <v>5769.58</v>
      </c>
      <c r="H49" s="243" t="n">
        <f aca="false">+H50+H51+H52+H53</f>
        <v>5769.58</v>
      </c>
      <c r="I49" s="243" t="n">
        <f aca="false">+I50+I51+I52+I53</f>
        <v>5769.58</v>
      </c>
      <c r="J49" s="243" t="n">
        <f aca="false">+J50+J51+J52+J53</f>
        <v>5769.58</v>
      </c>
      <c r="K49" s="243" t="n">
        <f aca="false">+F49-H49</f>
        <v>44230.42</v>
      </c>
    </row>
    <row r="50" customFormat="false" ht="12.75" hidden="false" customHeight="true" outlineLevel="0" collapsed="false">
      <c r="A50" s="244" t="n">
        <v>20201</v>
      </c>
      <c r="B50" s="244" t="s">
        <v>246</v>
      </c>
      <c r="C50" s="245" t="n">
        <v>0</v>
      </c>
      <c r="D50" s="245"/>
      <c r="E50" s="245"/>
      <c r="F50" s="245" t="n">
        <f aca="false">+C50+D50-E50</f>
        <v>0</v>
      </c>
      <c r="G50" s="245"/>
      <c r="H50" s="245"/>
      <c r="I50" s="245"/>
      <c r="J50" s="245"/>
      <c r="K50" s="245" t="n">
        <f aca="false">+F50-H50</f>
        <v>0</v>
      </c>
    </row>
    <row r="51" customFormat="false" ht="12.75" hidden="false" customHeight="true" outlineLevel="0" collapsed="false">
      <c r="A51" s="246" t="n">
        <v>20202</v>
      </c>
      <c r="B51" s="246" t="s">
        <v>247</v>
      </c>
      <c r="C51" s="245" t="n">
        <v>5800</v>
      </c>
      <c r="D51" s="245" t="n">
        <v>29200</v>
      </c>
      <c r="E51" s="245"/>
      <c r="F51" s="245" t="n">
        <f aca="false">+C51+D51-E51</f>
        <v>35000</v>
      </c>
      <c r="G51" s="245" t="n">
        <v>5728</v>
      </c>
      <c r="H51" s="245" t="n">
        <v>5728</v>
      </c>
      <c r="I51" s="245" t="n">
        <v>5728</v>
      </c>
      <c r="J51" s="245" t="n">
        <v>5728</v>
      </c>
      <c r="K51" s="245" t="n">
        <f aca="false">+F51-H51</f>
        <v>29272</v>
      </c>
    </row>
    <row r="52" customFormat="false" ht="12.75" hidden="false" customHeight="true" outlineLevel="0" collapsed="false">
      <c r="A52" s="246" t="n">
        <v>20203</v>
      </c>
      <c r="B52" s="244" t="s">
        <v>248</v>
      </c>
      <c r="C52" s="245" t="n">
        <v>1000</v>
      </c>
      <c r="D52" s="245" t="n">
        <v>9000</v>
      </c>
      <c r="E52" s="245"/>
      <c r="F52" s="245" t="n">
        <f aca="false">+C52+D52-E52</f>
        <v>10000</v>
      </c>
      <c r="G52" s="245"/>
      <c r="H52" s="245"/>
      <c r="I52" s="245"/>
      <c r="J52" s="245"/>
      <c r="K52" s="245" t="n">
        <f aca="false">+F52-H52</f>
        <v>10000</v>
      </c>
    </row>
    <row r="53" customFormat="false" ht="12.75" hidden="false" customHeight="true" outlineLevel="0" collapsed="false">
      <c r="A53" s="246" t="n">
        <v>20209</v>
      </c>
      <c r="B53" s="244" t="s">
        <v>244</v>
      </c>
      <c r="C53" s="245" t="n">
        <v>5000</v>
      </c>
      <c r="D53" s="245"/>
      <c r="E53" s="245"/>
      <c r="F53" s="245" t="n">
        <f aca="false">+C53+D53-E53</f>
        <v>5000</v>
      </c>
      <c r="G53" s="245" t="n">
        <v>41.58</v>
      </c>
      <c r="H53" s="245" t="n">
        <v>41.58</v>
      </c>
      <c r="I53" s="245" t="n">
        <v>41.58</v>
      </c>
      <c r="J53" s="245" t="n">
        <v>41.58</v>
      </c>
      <c r="K53" s="245" t="n">
        <f aca="false">+F53-H53</f>
        <v>4958.42</v>
      </c>
    </row>
    <row r="54" customFormat="false" ht="12.75" hidden="false" customHeight="true" outlineLevel="0" collapsed="false">
      <c r="A54" s="242" t="n">
        <v>20300</v>
      </c>
      <c r="B54" s="242" t="s">
        <v>249</v>
      </c>
      <c r="C54" s="243" t="n">
        <f aca="false">+C55+C56+C57+C58+C59+C60</f>
        <v>175000</v>
      </c>
      <c r="D54" s="243" t="n">
        <f aca="false">+D55+D56+D57+D58+D59+D60</f>
        <v>125000</v>
      </c>
      <c r="E54" s="243" t="n">
        <f aca="false">+E55+E56+E57+E58+E59+E60</f>
        <v>1000</v>
      </c>
      <c r="F54" s="243" t="n">
        <f aca="false">+F55+F56+F57+F58+F59+F60</f>
        <v>299000</v>
      </c>
      <c r="G54" s="243" t="n">
        <f aca="false">+G55+G56+G57+G58+G59+G60</f>
        <v>197348.49</v>
      </c>
      <c r="H54" s="243" t="n">
        <f aca="false">+H55+H56+H57+H58+H59+H60</f>
        <v>197348.49</v>
      </c>
      <c r="I54" s="243" t="n">
        <f aca="false">+I55+I56+I57+I58+I59+I60</f>
        <v>197348.49</v>
      </c>
      <c r="J54" s="243" t="n">
        <f aca="false">+J55+J56+J57+J58+J59+J60</f>
        <v>197348.49</v>
      </c>
      <c r="K54" s="243" t="n">
        <f aca="false">+F54-H54</f>
        <v>101651.51</v>
      </c>
    </row>
    <row r="55" customFormat="false" ht="12.75" hidden="false" customHeight="true" outlineLevel="0" collapsed="false">
      <c r="A55" s="246" t="n">
        <v>20301</v>
      </c>
      <c r="B55" s="244" t="s">
        <v>250</v>
      </c>
      <c r="C55" s="245" t="n">
        <v>90000</v>
      </c>
      <c r="D55" s="245" t="n">
        <v>50000</v>
      </c>
      <c r="E55" s="245" t="n">
        <v>1000</v>
      </c>
      <c r="F55" s="245" t="n">
        <f aca="false">+C55+D55-E55</f>
        <v>139000</v>
      </c>
      <c r="G55" s="245" t="n">
        <v>101209.22</v>
      </c>
      <c r="H55" s="245" t="n">
        <f aca="false">+G55</f>
        <v>101209.22</v>
      </c>
      <c r="I55" s="245" t="n">
        <f aca="false">+H55</f>
        <v>101209.22</v>
      </c>
      <c r="J55" s="245" t="n">
        <f aca="false">+I55</f>
        <v>101209.22</v>
      </c>
      <c r="K55" s="245" t="n">
        <f aca="false">+F55-H55</f>
        <v>37790.78</v>
      </c>
    </row>
    <row r="56" customFormat="false" ht="12.75" hidden="false" customHeight="true" outlineLevel="0" collapsed="false">
      <c r="A56" s="246" t="n">
        <v>20302</v>
      </c>
      <c r="B56" s="246" t="s">
        <v>251</v>
      </c>
      <c r="C56" s="245" t="n">
        <v>5000</v>
      </c>
      <c r="D56" s="245"/>
      <c r="E56" s="245"/>
      <c r="F56" s="245" t="n">
        <f aca="false">+C56+D56-E56</f>
        <v>5000</v>
      </c>
      <c r="G56" s="245"/>
      <c r="H56" s="245"/>
      <c r="I56" s="245"/>
      <c r="J56" s="245"/>
      <c r="K56" s="245" t="n">
        <f aca="false">+F56-H56</f>
        <v>5000</v>
      </c>
    </row>
    <row r="57" customFormat="false" ht="12.75" hidden="false" customHeight="true" outlineLevel="0" collapsed="false">
      <c r="A57" s="246" t="n">
        <v>20303</v>
      </c>
      <c r="B57" s="246" t="s">
        <v>252</v>
      </c>
      <c r="C57" s="245" t="n">
        <v>25000</v>
      </c>
      <c r="D57" s="245" t="n">
        <v>50000</v>
      </c>
      <c r="E57" s="245"/>
      <c r="F57" s="245" t="n">
        <f aca="false">+C57+D57-E57</f>
        <v>75000</v>
      </c>
      <c r="G57" s="245" t="n">
        <v>60940</v>
      </c>
      <c r="H57" s="245" t="n">
        <f aca="false">+G57</f>
        <v>60940</v>
      </c>
      <c r="I57" s="245" t="n">
        <f aca="false">+H57</f>
        <v>60940</v>
      </c>
      <c r="J57" s="245" t="n">
        <f aca="false">+I57</f>
        <v>60940</v>
      </c>
      <c r="K57" s="245" t="n">
        <f aca="false">+F57-H57</f>
        <v>14060</v>
      </c>
    </row>
    <row r="58" customFormat="false" ht="12.75" hidden="false" customHeight="true" outlineLevel="0" collapsed="false">
      <c r="A58" s="246" t="n">
        <v>20304</v>
      </c>
      <c r="B58" s="244" t="s">
        <v>253</v>
      </c>
      <c r="C58" s="245" t="n">
        <v>30000</v>
      </c>
      <c r="D58" s="245" t="n">
        <v>10000</v>
      </c>
      <c r="E58" s="245"/>
      <c r="F58" s="245" t="n">
        <f aca="false">+C58+D58-E58</f>
        <v>40000</v>
      </c>
      <c r="G58" s="245" t="n">
        <v>2265</v>
      </c>
      <c r="H58" s="245" t="n">
        <f aca="false">+G58</f>
        <v>2265</v>
      </c>
      <c r="I58" s="245" t="n">
        <f aca="false">+H58</f>
        <v>2265</v>
      </c>
      <c r="J58" s="245" t="n">
        <f aca="false">+I58</f>
        <v>2265</v>
      </c>
      <c r="K58" s="245" t="n">
        <f aca="false">+F58-H58</f>
        <v>37735</v>
      </c>
    </row>
    <row r="59" customFormat="false" ht="12.75" hidden="false" customHeight="true" outlineLevel="0" collapsed="false">
      <c r="A59" s="246" t="n">
        <v>20305</v>
      </c>
      <c r="B59" s="246" t="s">
        <v>254</v>
      </c>
      <c r="C59" s="245" t="n">
        <v>20000</v>
      </c>
      <c r="D59" s="245" t="n">
        <v>10000</v>
      </c>
      <c r="E59" s="245"/>
      <c r="F59" s="245" t="n">
        <f aca="false">+C59+D59-E59</f>
        <v>30000</v>
      </c>
      <c r="G59" s="245" t="n">
        <v>24934.27</v>
      </c>
      <c r="H59" s="245" t="n">
        <f aca="false">+G59</f>
        <v>24934.27</v>
      </c>
      <c r="I59" s="245" t="n">
        <f aca="false">+H59</f>
        <v>24934.27</v>
      </c>
      <c r="J59" s="245" t="n">
        <f aca="false">+I59</f>
        <v>24934.27</v>
      </c>
      <c r="K59" s="245" t="n">
        <f aca="false">+F59-H59</f>
        <v>5065.73</v>
      </c>
    </row>
    <row r="60" customFormat="false" ht="12.75" hidden="false" customHeight="true" outlineLevel="0" collapsed="false">
      <c r="A60" s="244" t="n">
        <v>20309</v>
      </c>
      <c r="B60" s="244" t="s">
        <v>244</v>
      </c>
      <c r="C60" s="245" t="n">
        <v>5000</v>
      </c>
      <c r="D60" s="245" t="n">
        <v>5000</v>
      </c>
      <c r="E60" s="245"/>
      <c r="F60" s="245" t="n">
        <f aca="false">+C60+D60-E60</f>
        <v>10000</v>
      </c>
      <c r="G60" s="245" t="n">
        <v>8000</v>
      </c>
      <c r="H60" s="245" t="n">
        <f aca="false">+G60</f>
        <v>8000</v>
      </c>
      <c r="I60" s="245" t="n">
        <f aca="false">+H60</f>
        <v>8000</v>
      </c>
      <c r="J60" s="245" t="n">
        <f aca="false">+I60</f>
        <v>8000</v>
      </c>
      <c r="K60" s="245" t="n">
        <f aca="false">+F60-H60</f>
        <v>2000</v>
      </c>
    </row>
    <row r="61" customFormat="false" ht="12.75" hidden="false" customHeight="true" outlineLevel="0" collapsed="false">
      <c r="A61" s="242" t="n">
        <v>20400</v>
      </c>
      <c r="B61" s="242" t="s">
        <v>255</v>
      </c>
      <c r="C61" s="243" t="n">
        <f aca="false">SUM(C62:C64)</f>
        <v>36000</v>
      </c>
      <c r="D61" s="243" t="n">
        <f aca="false">SUM(D62:D64)</f>
        <v>15000</v>
      </c>
      <c r="E61" s="243" t="n">
        <f aca="false">SUM(E62:E64)</f>
        <v>40000</v>
      </c>
      <c r="F61" s="243" t="n">
        <f aca="false">SUM(F62:F64)</f>
        <v>11000</v>
      </c>
      <c r="G61" s="243" t="n">
        <f aca="false">SUM(G62:G64)</f>
        <v>0</v>
      </c>
      <c r="H61" s="243" t="n">
        <f aca="false">SUM(H62:H64)</f>
        <v>0</v>
      </c>
      <c r="I61" s="243" t="n">
        <f aca="false">SUM(I62:I64)</f>
        <v>0</v>
      </c>
      <c r="J61" s="243" t="n">
        <f aca="false">SUM(J62:J64)</f>
        <v>0</v>
      </c>
      <c r="K61" s="243" t="n">
        <f aca="false">+F61-H61</f>
        <v>11000</v>
      </c>
    </row>
    <row r="62" customFormat="false" ht="12.75" hidden="false" customHeight="true" outlineLevel="0" collapsed="false">
      <c r="A62" s="244" t="n">
        <v>20401</v>
      </c>
      <c r="B62" s="244" t="s">
        <v>256</v>
      </c>
      <c r="C62" s="245" t="n">
        <v>1000</v>
      </c>
      <c r="D62" s="245" t="n">
        <v>4000</v>
      </c>
      <c r="E62" s="245"/>
      <c r="F62" s="245" t="n">
        <f aca="false">+C62+D62-E62</f>
        <v>5000</v>
      </c>
      <c r="G62" s="245"/>
      <c r="H62" s="245"/>
      <c r="I62" s="245"/>
      <c r="J62" s="245"/>
      <c r="K62" s="245" t="n">
        <f aca="false">+F62-H62</f>
        <v>5000</v>
      </c>
    </row>
    <row r="63" customFormat="false" ht="12.75" hidden="false" customHeight="true" outlineLevel="0" collapsed="false">
      <c r="A63" s="244" t="n">
        <v>20404</v>
      </c>
      <c r="B63" s="246" t="s">
        <v>257</v>
      </c>
      <c r="C63" s="245" t="n">
        <v>30000</v>
      </c>
      <c r="D63" s="245" t="n">
        <v>10000</v>
      </c>
      <c r="E63" s="245" t="n">
        <v>40000</v>
      </c>
      <c r="F63" s="245" t="n">
        <f aca="false">+C63+D63-E63</f>
        <v>0</v>
      </c>
      <c r="G63" s="245"/>
      <c r="H63" s="245"/>
      <c r="I63" s="245"/>
      <c r="J63" s="245"/>
      <c r="K63" s="245" t="n">
        <f aca="false">+F63-H63</f>
        <v>0</v>
      </c>
    </row>
    <row r="64" customFormat="false" ht="12.75" hidden="false" customHeight="true" outlineLevel="0" collapsed="false">
      <c r="A64" s="244" t="n">
        <v>20409</v>
      </c>
      <c r="B64" s="244" t="s">
        <v>244</v>
      </c>
      <c r="C64" s="245" t="n">
        <v>5000</v>
      </c>
      <c r="D64" s="245" t="n">
        <v>1000</v>
      </c>
      <c r="E64" s="245"/>
      <c r="F64" s="245" t="n">
        <f aca="false">+C64+D64-E64</f>
        <v>6000</v>
      </c>
      <c r="G64" s="245"/>
      <c r="H64" s="245"/>
      <c r="I64" s="245"/>
      <c r="J64" s="245"/>
      <c r="K64" s="245" t="n">
        <f aca="false">+F64-H64</f>
        <v>6000</v>
      </c>
    </row>
    <row r="65" customFormat="false" ht="12.75" hidden="false" customHeight="true" outlineLevel="0" collapsed="false">
      <c r="A65" s="242" t="n">
        <v>20500</v>
      </c>
      <c r="B65" s="242" t="s">
        <v>258</v>
      </c>
      <c r="C65" s="243" t="n">
        <f aca="false">SUM(C66:C68)</f>
        <v>166459.73</v>
      </c>
      <c r="D65" s="243" t="n">
        <f aca="false">SUM(D66:D68)</f>
        <v>113540.27</v>
      </c>
      <c r="E65" s="243" t="n">
        <f aca="false">SUM(E66:E68)</f>
        <v>30000</v>
      </c>
      <c r="F65" s="243" t="n">
        <f aca="false">SUM(F66:F68)</f>
        <v>250000</v>
      </c>
      <c r="G65" s="243" t="n">
        <f aca="false">SUM(G66:G68)</f>
        <v>196585.9</v>
      </c>
      <c r="H65" s="243" t="n">
        <f aca="false">SUM(H66:H68)</f>
        <v>196585.9</v>
      </c>
      <c r="I65" s="243" t="n">
        <f aca="false">SUM(I66:I68)</f>
        <v>196585.9</v>
      </c>
      <c r="J65" s="243" t="n">
        <f aca="false">SUM(J66:J68)</f>
        <v>196585.9</v>
      </c>
      <c r="K65" s="243" t="n">
        <f aca="false">+F65-H65</f>
        <v>53414.1</v>
      </c>
    </row>
    <row r="66" customFormat="false" ht="12.75" hidden="false" customHeight="true" outlineLevel="0" collapsed="false">
      <c r="A66" s="246" t="n">
        <v>20502</v>
      </c>
      <c r="B66" s="246" t="s">
        <v>259</v>
      </c>
      <c r="C66" s="245" t="n">
        <v>5000</v>
      </c>
      <c r="D66" s="245"/>
      <c r="E66" s="245"/>
      <c r="F66" s="245" t="n">
        <f aca="false">+C66+D66-E66</f>
        <v>5000</v>
      </c>
      <c r="G66" s="245" t="n">
        <v>539.37</v>
      </c>
      <c r="H66" s="245" t="n">
        <f aca="false">+G66</f>
        <v>539.37</v>
      </c>
      <c r="I66" s="245" t="n">
        <f aca="false">+H66</f>
        <v>539.37</v>
      </c>
      <c r="J66" s="245" t="n">
        <f aca="false">+I66</f>
        <v>539.37</v>
      </c>
      <c r="K66" s="245" t="n">
        <f aca="false">+F66-H66</f>
        <v>4460.63</v>
      </c>
    </row>
    <row r="67" customFormat="false" ht="12.75" hidden="false" customHeight="true" outlineLevel="0" collapsed="false">
      <c r="A67" s="244" t="n">
        <v>20506</v>
      </c>
      <c r="B67" s="244" t="s">
        <v>260</v>
      </c>
      <c r="C67" s="245" t="n">
        <v>150000</v>
      </c>
      <c r="D67" s="245" t="n">
        <v>110000</v>
      </c>
      <c r="E67" s="245" t="n">
        <v>30000</v>
      </c>
      <c r="F67" s="245" t="n">
        <f aca="false">+C67+D67-E67</f>
        <v>230000</v>
      </c>
      <c r="G67" s="245" t="n">
        <v>195715.7</v>
      </c>
      <c r="H67" s="245" t="n">
        <f aca="false">+G67</f>
        <v>195715.7</v>
      </c>
      <c r="I67" s="245" t="n">
        <f aca="false">+H67</f>
        <v>195715.7</v>
      </c>
      <c r="J67" s="245" t="n">
        <f aca="false">+I67</f>
        <v>195715.7</v>
      </c>
      <c r="K67" s="245" t="n">
        <f aca="false">+F67-H67</f>
        <v>34284.3</v>
      </c>
    </row>
    <row r="68" customFormat="false" ht="12.75" hidden="false" customHeight="true" outlineLevel="0" collapsed="false">
      <c r="A68" s="244" t="n">
        <v>20509</v>
      </c>
      <c r="B68" s="244" t="s">
        <v>261</v>
      </c>
      <c r="C68" s="245" t="n">
        <v>11459.73</v>
      </c>
      <c r="D68" s="245" t="n">
        <v>3540.27</v>
      </c>
      <c r="E68" s="245"/>
      <c r="F68" s="245" t="n">
        <f aca="false">+C68+D68-E68</f>
        <v>15000</v>
      </c>
      <c r="G68" s="245" t="n">
        <v>330.83</v>
      </c>
      <c r="H68" s="245" t="n">
        <v>330.83</v>
      </c>
      <c r="I68" s="245" t="n">
        <v>330.83</v>
      </c>
      <c r="J68" s="245" t="n">
        <v>330.83</v>
      </c>
      <c r="K68" s="245" t="n">
        <f aca="false">+F68-H68</f>
        <v>14669.17</v>
      </c>
    </row>
    <row r="69" customFormat="false" ht="12.75" hidden="false" customHeight="true" outlineLevel="0" collapsed="false">
      <c r="A69" s="242" t="n">
        <v>20600</v>
      </c>
      <c r="B69" s="242" t="s">
        <v>262</v>
      </c>
      <c r="C69" s="243" t="n">
        <f aca="false">+C70+C71+C72</f>
        <v>12000</v>
      </c>
      <c r="D69" s="243" t="n">
        <f aca="false">+D70+D71+D72</f>
        <v>23000</v>
      </c>
      <c r="E69" s="243" t="n">
        <f aca="false">+E70+E71+E72</f>
        <v>0</v>
      </c>
      <c r="F69" s="243" t="n">
        <f aca="false">+F70+F71+F72</f>
        <v>35000</v>
      </c>
      <c r="G69" s="243" t="n">
        <f aca="false">+G70+G71+G72</f>
        <v>8947.71</v>
      </c>
      <c r="H69" s="243" t="n">
        <f aca="false">+H70+H71+H72</f>
        <v>8947.71</v>
      </c>
      <c r="I69" s="243" t="n">
        <f aca="false">+I70+I71+I72</f>
        <v>8947.71</v>
      </c>
      <c r="J69" s="243" t="n">
        <f aca="false">+J70+J71+J72</f>
        <v>8947.71</v>
      </c>
      <c r="K69" s="243" t="n">
        <f aca="false">+F69-H69</f>
        <v>26052.29</v>
      </c>
    </row>
    <row r="70" customFormat="false" ht="12.75" hidden="false" customHeight="true" outlineLevel="0" collapsed="false">
      <c r="A70" s="246" t="n">
        <v>20602</v>
      </c>
      <c r="B70" s="246" t="s">
        <v>263</v>
      </c>
      <c r="C70" s="245" t="n">
        <v>3000</v>
      </c>
      <c r="D70" s="245" t="n">
        <v>7000</v>
      </c>
      <c r="E70" s="245"/>
      <c r="F70" s="245" t="n">
        <f aca="false">+C70+D70-E70</f>
        <v>10000</v>
      </c>
      <c r="G70" s="245"/>
      <c r="H70" s="245"/>
      <c r="I70" s="245"/>
      <c r="J70" s="245"/>
      <c r="K70" s="245" t="n">
        <f aca="false">+F70-H70</f>
        <v>10000</v>
      </c>
    </row>
    <row r="71" customFormat="false" ht="12.75" hidden="false" customHeight="true" outlineLevel="0" collapsed="false">
      <c r="A71" s="246" t="n">
        <v>20603</v>
      </c>
      <c r="B71" s="246" t="s">
        <v>264</v>
      </c>
      <c r="C71" s="245" t="n">
        <v>6000</v>
      </c>
      <c r="D71" s="245" t="n">
        <v>4000</v>
      </c>
      <c r="E71" s="245"/>
      <c r="F71" s="245" t="n">
        <f aca="false">+C71+D71-E71</f>
        <v>10000</v>
      </c>
      <c r="G71" s="245" t="n">
        <v>8947.71</v>
      </c>
      <c r="H71" s="245" t="n">
        <f aca="false">+G71</f>
        <v>8947.71</v>
      </c>
      <c r="I71" s="245" t="n">
        <f aca="false">+H71</f>
        <v>8947.71</v>
      </c>
      <c r="J71" s="245" t="n">
        <f aca="false">+I71</f>
        <v>8947.71</v>
      </c>
      <c r="K71" s="245" t="n">
        <f aca="false">+F71-H71</f>
        <v>1052.29</v>
      </c>
    </row>
    <row r="72" customFormat="false" ht="12.75" hidden="false" customHeight="true" outlineLevel="0" collapsed="false">
      <c r="A72" s="244" t="n">
        <v>20609</v>
      </c>
      <c r="B72" s="244" t="s">
        <v>261</v>
      </c>
      <c r="C72" s="245" t="n">
        <v>3000</v>
      </c>
      <c r="D72" s="245" t="n">
        <v>12000</v>
      </c>
      <c r="E72" s="245"/>
      <c r="F72" s="245" t="n">
        <f aca="false">+C72+D72-E72</f>
        <v>15000</v>
      </c>
      <c r="G72" s="245"/>
      <c r="H72" s="245"/>
      <c r="I72" s="245"/>
      <c r="J72" s="245"/>
      <c r="K72" s="245" t="n">
        <f aca="false">+F72-H72</f>
        <v>15000</v>
      </c>
    </row>
    <row r="73" customFormat="false" ht="12.75" hidden="false" customHeight="true" outlineLevel="0" collapsed="false">
      <c r="A73" s="242" t="n">
        <v>20700</v>
      </c>
      <c r="B73" s="242" t="s">
        <v>265</v>
      </c>
      <c r="C73" s="243" t="n">
        <f aca="false">+C74+C75</f>
        <v>14000</v>
      </c>
      <c r="D73" s="243" t="n">
        <f aca="false">+D74+D75</f>
        <v>21000</v>
      </c>
      <c r="E73" s="243" t="n">
        <f aca="false">+E74+E75</f>
        <v>0</v>
      </c>
      <c r="F73" s="243" t="n">
        <f aca="false">+C73+D73-E73</f>
        <v>35000</v>
      </c>
      <c r="G73" s="243" t="n">
        <f aca="false">+G74+G75</f>
        <v>5961.38</v>
      </c>
      <c r="H73" s="243" t="n">
        <f aca="false">+H74+H75</f>
        <v>5961.38</v>
      </c>
      <c r="I73" s="243" t="n">
        <f aca="false">+I74+I75</f>
        <v>5961.38</v>
      </c>
      <c r="J73" s="243" t="n">
        <f aca="false">+J74+J75</f>
        <v>5961.38</v>
      </c>
      <c r="K73" s="243" t="n">
        <f aca="false">+F73-H73</f>
        <v>29038.62</v>
      </c>
    </row>
    <row r="74" customFormat="false" ht="12.75" hidden="false" customHeight="true" outlineLevel="0" collapsed="false">
      <c r="A74" s="244" t="n">
        <v>20705</v>
      </c>
      <c r="B74" s="244" t="s">
        <v>266</v>
      </c>
      <c r="C74" s="245" t="n">
        <v>5000</v>
      </c>
      <c r="D74" s="245" t="n">
        <v>5000</v>
      </c>
      <c r="E74" s="245"/>
      <c r="F74" s="245" t="n">
        <f aca="false">+C74+D74-E74</f>
        <v>10000</v>
      </c>
      <c r="G74" s="245" t="n">
        <v>5961.38</v>
      </c>
      <c r="H74" s="245" t="n">
        <f aca="false">+G74</f>
        <v>5961.38</v>
      </c>
      <c r="I74" s="245" t="n">
        <f aca="false">+H74</f>
        <v>5961.38</v>
      </c>
      <c r="J74" s="245" t="n">
        <f aca="false">+I74</f>
        <v>5961.38</v>
      </c>
      <c r="K74" s="245" t="n">
        <f aca="false">+F74-H74</f>
        <v>4038.62</v>
      </c>
    </row>
    <row r="75" customFormat="false" ht="12.75" hidden="false" customHeight="true" outlineLevel="0" collapsed="false">
      <c r="A75" s="244" t="n">
        <v>20709</v>
      </c>
      <c r="B75" s="244" t="s">
        <v>244</v>
      </c>
      <c r="C75" s="245" t="n">
        <v>9000</v>
      </c>
      <c r="D75" s="245" t="n">
        <v>16000</v>
      </c>
      <c r="E75" s="245"/>
      <c r="F75" s="245" t="n">
        <f aca="false">+C75+D75-E75</f>
        <v>25000</v>
      </c>
      <c r="G75" s="245"/>
      <c r="H75" s="245"/>
      <c r="I75" s="245"/>
      <c r="J75" s="245"/>
      <c r="K75" s="245" t="n">
        <f aca="false">+F75-H75</f>
        <v>25000</v>
      </c>
    </row>
    <row r="76" customFormat="false" ht="12.75" hidden="false" customHeight="true" outlineLevel="0" collapsed="false">
      <c r="A76" s="242" t="n">
        <v>20800</v>
      </c>
      <c r="B76" s="242" t="s">
        <v>267</v>
      </c>
      <c r="C76" s="243" t="n">
        <v>0</v>
      </c>
      <c r="D76" s="243" t="n">
        <v>0</v>
      </c>
      <c r="E76" s="243" t="n">
        <v>0</v>
      </c>
      <c r="F76" s="243" t="n">
        <f aca="false">+C76+D76-E76</f>
        <v>0</v>
      </c>
      <c r="G76" s="243" t="n">
        <f aca="false">+G77</f>
        <v>0</v>
      </c>
      <c r="H76" s="243" t="n">
        <f aca="false">+H77</f>
        <v>0</v>
      </c>
      <c r="I76" s="243" t="n">
        <f aca="false">+I77</f>
        <v>0</v>
      </c>
      <c r="J76" s="243" t="n">
        <f aca="false">+J77</f>
        <v>0</v>
      </c>
      <c r="K76" s="243" t="n">
        <f aca="false">+F76-H76</f>
        <v>0</v>
      </c>
    </row>
    <row r="77" customFormat="false" ht="12.75" hidden="false" customHeight="true" outlineLevel="0" collapsed="false">
      <c r="A77" s="244" t="n">
        <v>20809</v>
      </c>
      <c r="B77" s="244" t="s">
        <v>244</v>
      </c>
      <c r="C77" s="245" t="n">
        <f aca="false">+C76</f>
        <v>0</v>
      </c>
      <c r="D77" s="245"/>
      <c r="E77" s="245"/>
      <c r="F77" s="245" t="n">
        <f aca="false">+C77+D77-E77</f>
        <v>0</v>
      </c>
      <c r="G77" s="245"/>
      <c r="H77" s="245"/>
      <c r="I77" s="245"/>
      <c r="J77" s="245"/>
      <c r="K77" s="245" t="n">
        <f aca="false">+F77-H77</f>
        <v>0</v>
      </c>
    </row>
    <row r="78" customFormat="false" ht="12.75" hidden="false" customHeight="true" outlineLevel="0" collapsed="false">
      <c r="A78" s="242" t="n">
        <v>20900</v>
      </c>
      <c r="B78" s="242" t="s">
        <v>268</v>
      </c>
      <c r="C78" s="243" t="n">
        <f aca="false">+C79+C80+C81+C82+C83+C84</f>
        <v>394600</v>
      </c>
      <c r="D78" s="243" t="n">
        <f aca="false">+D79+D80+D81+D82+D83+D84</f>
        <v>463772.76</v>
      </c>
      <c r="E78" s="243" t="n">
        <f aca="false">+E79+E80+E81+E82+E83+E84</f>
        <v>90000</v>
      </c>
      <c r="F78" s="243" t="n">
        <f aca="false">+C78+D78-E78</f>
        <v>768372.76</v>
      </c>
      <c r="G78" s="243" t="n">
        <f aca="false">+G79+G80+G81+G82+G83+G84</f>
        <v>468560.96</v>
      </c>
      <c r="H78" s="243" t="n">
        <f aca="false">+H79+H80+H81+H82+H83+H84</f>
        <v>468560.96</v>
      </c>
      <c r="I78" s="243" t="n">
        <f aca="false">+I79+I80+I81+I82+I83+I84</f>
        <v>468560.96</v>
      </c>
      <c r="J78" s="243" t="n">
        <f aca="false">+J79+J80+J81+J82+J83+J84</f>
        <v>468560.96</v>
      </c>
      <c r="K78" s="243" t="n">
        <f aca="false">+F78-H78</f>
        <v>299811.8</v>
      </c>
    </row>
    <row r="79" customFormat="false" ht="12.75" hidden="false" customHeight="true" outlineLevel="0" collapsed="false">
      <c r="A79" s="244" t="n">
        <v>20901</v>
      </c>
      <c r="B79" s="244" t="s">
        <v>269</v>
      </c>
      <c r="C79" s="245" t="n">
        <v>25000</v>
      </c>
      <c r="D79" s="245"/>
      <c r="E79" s="245" t="n">
        <v>10000</v>
      </c>
      <c r="F79" s="245" t="n">
        <f aca="false">+C79+D79-E79</f>
        <v>15000</v>
      </c>
      <c r="G79" s="245" t="n">
        <v>11063.27</v>
      </c>
      <c r="H79" s="245" t="n">
        <f aca="false">+G79</f>
        <v>11063.27</v>
      </c>
      <c r="I79" s="245" t="n">
        <f aca="false">+H79</f>
        <v>11063.27</v>
      </c>
      <c r="J79" s="245" t="n">
        <f aca="false">+I79</f>
        <v>11063.27</v>
      </c>
      <c r="K79" s="245" t="n">
        <f aca="false">+F79-H79</f>
        <v>3936.73</v>
      </c>
    </row>
    <row r="80" customFormat="false" ht="12.75" hidden="false" customHeight="true" outlineLevel="0" collapsed="false">
      <c r="A80" s="244" t="n">
        <v>20902</v>
      </c>
      <c r="B80" s="244" t="s">
        <v>270</v>
      </c>
      <c r="C80" s="245" t="n">
        <v>100000</v>
      </c>
      <c r="D80" s="245" t="n">
        <v>210000</v>
      </c>
      <c r="E80" s="245" t="n">
        <v>20000</v>
      </c>
      <c r="F80" s="245" t="n">
        <f aca="false">+C80+D80-E80</f>
        <v>290000</v>
      </c>
      <c r="G80" s="245" t="n">
        <v>128369.81</v>
      </c>
      <c r="H80" s="245" t="n">
        <f aca="false">+G80</f>
        <v>128369.81</v>
      </c>
      <c r="I80" s="245" t="n">
        <f aca="false">+H80</f>
        <v>128369.81</v>
      </c>
      <c r="J80" s="245" t="n">
        <f aca="false">+I80</f>
        <v>128369.81</v>
      </c>
      <c r="K80" s="245" t="n">
        <f aca="false">+F80-H80</f>
        <v>161630.19</v>
      </c>
    </row>
    <row r="81" customFormat="false" ht="12.75" hidden="false" customHeight="true" outlineLevel="0" collapsed="false">
      <c r="A81" s="244" t="n">
        <v>20903</v>
      </c>
      <c r="B81" s="244" t="s">
        <v>271</v>
      </c>
      <c r="C81" s="245" t="n">
        <v>45000</v>
      </c>
      <c r="D81" s="245" t="n">
        <v>60000</v>
      </c>
      <c r="E81" s="245" t="n">
        <v>60000</v>
      </c>
      <c r="F81" s="245" t="n">
        <f aca="false">+C81+D81-E81</f>
        <v>45000</v>
      </c>
      <c r="G81" s="245" t="n">
        <v>3056.06</v>
      </c>
      <c r="H81" s="245" t="n">
        <v>3056.06</v>
      </c>
      <c r="I81" s="245" t="n">
        <v>3056.06</v>
      </c>
      <c r="J81" s="245" t="n">
        <v>3056.06</v>
      </c>
      <c r="K81" s="245" t="n">
        <f aca="false">+F81-H81</f>
        <v>41943.94</v>
      </c>
    </row>
    <row r="82" customFormat="false" ht="12.75" hidden="false" customHeight="true" outlineLevel="0" collapsed="false">
      <c r="A82" s="244" t="n">
        <v>20904</v>
      </c>
      <c r="B82" s="244" t="s">
        <v>272</v>
      </c>
      <c r="C82" s="245" t="n">
        <v>5000</v>
      </c>
      <c r="D82" s="245" t="n">
        <v>30000</v>
      </c>
      <c r="E82" s="245"/>
      <c r="F82" s="245" t="n">
        <f aca="false">+C82+D82-E82</f>
        <v>35000</v>
      </c>
      <c r="G82" s="245" t="n">
        <v>3437.04</v>
      </c>
      <c r="H82" s="245" t="n">
        <v>3437.04</v>
      </c>
      <c r="I82" s="245" t="n">
        <v>3437.04</v>
      </c>
      <c r="J82" s="245" t="n">
        <v>3437.04</v>
      </c>
      <c r="K82" s="245" t="n">
        <f aca="false">+F82-H82</f>
        <v>31562.96</v>
      </c>
    </row>
    <row r="83" customFormat="false" ht="12.75" hidden="false" customHeight="true" outlineLevel="0" collapsed="false">
      <c r="A83" s="244" t="n">
        <v>20906</v>
      </c>
      <c r="B83" s="244" t="s">
        <v>273</v>
      </c>
      <c r="C83" s="245" t="n">
        <v>129600</v>
      </c>
      <c r="D83" s="245" t="n">
        <v>20400</v>
      </c>
      <c r="E83" s="245"/>
      <c r="F83" s="245" t="n">
        <f aca="false">+C83+D83-E83</f>
        <v>150000</v>
      </c>
      <c r="G83" s="245" t="n">
        <v>143081.97</v>
      </c>
      <c r="H83" s="245" t="n">
        <f aca="false">+G83</f>
        <v>143081.97</v>
      </c>
      <c r="I83" s="245" t="n">
        <f aca="false">+H83</f>
        <v>143081.97</v>
      </c>
      <c r="J83" s="245" t="n">
        <f aca="false">+I83</f>
        <v>143081.97</v>
      </c>
      <c r="K83" s="245" t="n">
        <f aca="false">+F83-H83</f>
        <v>6918.03</v>
      </c>
    </row>
    <row r="84" customFormat="false" ht="12.75" hidden="false" customHeight="true" outlineLevel="0" collapsed="false">
      <c r="A84" s="244" t="n">
        <v>20909</v>
      </c>
      <c r="B84" s="244" t="s">
        <v>274</v>
      </c>
      <c r="C84" s="245" t="n">
        <v>90000</v>
      </c>
      <c r="D84" s="245" t="n">
        <v>143372.76</v>
      </c>
      <c r="E84" s="245"/>
      <c r="F84" s="245" t="n">
        <f aca="false">+C84+D84-E84</f>
        <v>233372.76</v>
      </c>
      <c r="G84" s="245" t="n">
        <v>179552.81</v>
      </c>
      <c r="H84" s="245" t="n">
        <f aca="false">+G84</f>
        <v>179552.81</v>
      </c>
      <c r="I84" s="245" t="n">
        <f aca="false">+H84</f>
        <v>179552.81</v>
      </c>
      <c r="J84" s="245" t="n">
        <f aca="false">+I84</f>
        <v>179552.81</v>
      </c>
      <c r="K84" s="245" t="n">
        <f aca="false">+F84-H84</f>
        <v>53819.95</v>
      </c>
    </row>
    <row r="85" customFormat="false" ht="12.75" hidden="false" customHeight="true" outlineLevel="0" collapsed="false">
      <c r="A85" s="242" t="n">
        <v>30000</v>
      </c>
      <c r="B85" s="242" t="s">
        <v>275</v>
      </c>
      <c r="C85" s="243" t="n">
        <f aca="false">+C86+C93+C98+C123+C130+C137+C138+C141+C146</f>
        <v>9398066.27</v>
      </c>
      <c r="D85" s="243" t="n">
        <f aca="false">+D86+D93+D98+D123+D130+D137+D138+D141+D146</f>
        <v>8179496.31</v>
      </c>
      <c r="E85" s="243" t="n">
        <f aca="false">+E86+E93+E98+E123+E130+E137+E138+E141+E146</f>
        <v>1967000</v>
      </c>
      <c r="F85" s="243" t="n">
        <f aca="false">+C85+D85-E85</f>
        <v>15610562.58</v>
      </c>
      <c r="G85" s="243" t="n">
        <f aca="false">+G86+G93+G98+G123+G130+G138+G141+G146</f>
        <v>13001734.28</v>
      </c>
      <c r="H85" s="243" t="n">
        <f aca="false">+H86+H93+H98+H123+H130+H138+H141+H146</f>
        <v>13001734.28</v>
      </c>
      <c r="I85" s="243" t="n">
        <f aca="false">+I86+I93+I98+I123+I130+I138+I141+I146</f>
        <v>13001734.28</v>
      </c>
      <c r="J85" s="243" t="n">
        <f aca="false">+J86+J93+J98+J123+J130+J138+J141+J146</f>
        <v>12982288.72</v>
      </c>
      <c r="K85" s="243" t="n">
        <f aca="false">+F85-H85</f>
        <v>2608828.3</v>
      </c>
    </row>
    <row r="86" customFormat="false" ht="12.75" hidden="false" customHeight="true" outlineLevel="0" collapsed="false">
      <c r="A86" s="242" t="n">
        <v>30100</v>
      </c>
      <c r="B86" s="242" t="s">
        <v>276</v>
      </c>
      <c r="C86" s="243" t="n">
        <f aca="false">+C87+C88+C89+C90+C91+C92</f>
        <v>1067000</v>
      </c>
      <c r="D86" s="243" t="n">
        <f aca="false">+D87+D88+D89+D90+D91+D92</f>
        <v>605804</v>
      </c>
      <c r="E86" s="243" t="n">
        <f aca="false">+E87+E88+E89+E90+E91+E92</f>
        <v>130000</v>
      </c>
      <c r="F86" s="243" t="n">
        <f aca="false">+C86+D86-E86</f>
        <v>1542804</v>
      </c>
      <c r="G86" s="243" t="n">
        <f aca="false">+G87+G88+G89+G90+G91+G92</f>
        <v>1304707.06</v>
      </c>
      <c r="H86" s="243" t="n">
        <f aca="false">+H87+H88+H89+H90+H91+H92</f>
        <v>1304707.06</v>
      </c>
      <c r="I86" s="243" t="n">
        <f aca="false">+I87+I88+I89+I90+I91+I92</f>
        <v>1304707.06</v>
      </c>
      <c r="J86" s="243" t="n">
        <f aca="false">+J87+J88+J89+J90+J91+J92</f>
        <v>1304707.06</v>
      </c>
      <c r="K86" s="243" t="n">
        <f aca="false">+F86-H86</f>
        <v>238096.94</v>
      </c>
    </row>
    <row r="87" customFormat="false" ht="12.75" hidden="false" customHeight="true" outlineLevel="0" collapsed="false">
      <c r="A87" s="244" t="n">
        <v>30101</v>
      </c>
      <c r="B87" s="244" t="s">
        <v>277</v>
      </c>
      <c r="C87" s="245" t="n">
        <v>400000</v>
      </c>
      <c r="D87" s="245" t="n">
        <v>400000</v>
      </c>
      <c r="E87" s="245" t="n">
        <v>30000</v>
      </c>
      <c r="F87" s="245" t="n">
        <f aca="false">+C87+D87-E87</f>
        <v>770000</v>
      </c>
      <c r="G87" s="245" t="n">
        <v>669299.1</v>
      </c>
      <c r="H87" s="245" t="n">
        <f aca="false">+G87</f>
        <v>669299.1</v>
      </c>
      <c r="I87" s="245" t="n">
        <f aca="false">+H87</f>
        <v>669299.1</v>
      </c>
      <c r="J87" s="245" t="n">
        <f aca="false">+I87</f>
        <v>669299.1</v>
      </c>
      <c r="K87" s="245" t="n">
        <f aca="false">+F87-H87</f>
        <v>100700.9</v>
      </c>
    </row>
    <row r="88" customFormat="false" ht="12.75" hidden="false" customHeight="true" outlineLevel="0" collapsed="false">
      <c r="A88" s="244" t="n">
        <v>30102</v>
      </c>
      <c r="B88" s="244" t="s">
        <v>278</v>
      </c>
      <c r="C88" s="245" t="n">
        <v>454000</v>
      </c>
      <c r="D88" s="245" t="n">
        <v>38804</v>
      </c>
      <c r="E88" s="245" t="n">
        <v>100000</v>
      </c>
      <c r="F88" s="245" t="n">
        <f aca="false">+C88+D88-E88</f>
        <v>392804</v>
      </c>
      <c r="G88" s="245" t="n">
        <v>312136.6</v>
      </c>
      <c r="H88" s="245" t="n">
        <f aca="false">+G88</f>
        <v>312136.6</v>
      </c>
      <c r="I88" s="245" t="n">
        <f aca="false">+H88</f>
        <v>312136.6</v>
      </c>
      <c r="J88" s="245" t="n">
        <f aca="false">+I88</f>
        <v>312136.6</v>
      </c>
      <c r="K88" s="245" t="n">
        <f aca="false">+F88-H88</f>
        <v>80667.4</v>
      </c>
    </row>
    <row r="89" customFormat="false" ht="12.75" hidden="false" customHeight="true" outlineLevel="0" collapsed="false">
      <c r="A89" s="244" t="n">
        <v>30103</v>
      </c>
      <c r="B89" s="244" t="s">
        <v>279</v>
      </c>
      <c r="C89" s="245" t="n">
        <v>147800</v>
      </c>
      <c r="D89" s="245" t="n">
        <v>94200</v>
      </c>
      <c r="E89" s="245"/>
      <c r="F89" s="245" t="n">
        <f aca="false">+C89+D89-E89</f>
        <v>242000</v>
      </c>
      <c r="G89" s="245" t="n">
        <v>223782.65</v>
      </c>
      <c r="H89" s="245" t="n">
        <f aca="false">+G89</f>
        <v>223782.65</v>
      </c>
      <c r="I89" s="245" t="n">
        <f aca="false">+H89</f>
        <v>223782.65</v>
      </c>
      <c r="J89" s="245" t="n">
        <f aca="false">+I89</f>
        <v>223782.65</v>
      </c>
      <c r="K89" s="245" t="n">
        <f aca="false">+F89-H89</f>
        <v>18217.35</v>
      </c>
    </row>
    <row r="90" customFormat="false" ht="12.75" hidden="false" customHeight="true" outlineLevel="0" collapsed="false">
      <c r="A90" s="244" t="n">
        <v>30104</v>
      </c>
      <c r="B90" s="244" t="s">
        <v>280</v>
      </c>
      <c r="C90" s="245" t="n">
        <v>55200</v>
      </c>
      <c r="D90" s="245" t="n">
        <v>28800</v>
      </c>
      <c r="E90" s="245"/>
      <c r="F90" s="245" t="n">
        <f aca="false">+C90+D90-E90</f>
        <v>84000</v>
      </c>
      <c r="G90" s="245" t="n">
        <v>74176.54</v>
      </c>
      <c r="H90" s="245" t="n">
        <f aca="false">+G90</f>
        <v>74176.54</v>
      </c>
      <c r="I90" s="245" t="n">
        <f aca="false">+H90</f>
        <v>74176.54</v>
      </c>
      <c r="J90" s="245" t="n">
        <f aca="false">+I90</f>
        <v>74176.54</v>
      </c>
      <c r="K90" s="245" t="n">
        <f aca="false">+F90-H90</f>
        <v>9823.46000000001</v>
      </c>
    </row>
    <row r="91" customFormat="false" ht="12.75" hidden="false" customHeight="true" outlineLevel="0" collapsed="false">
      <c r="A91" s="244" t="n">
        <v>30105</v>
      </c>
      <c r="B91" s="244" t="s">
        <v>281</v>
      </c>
      <c r="C91" s="245" t="n">
        <v>10000</v>
      </c>
      <c r="D91" s="245" t="n">
        <v>44000</v>
      </c>
      <c r="E91" s="245"/>
      <c r="F91" s="245" t="n">
        <f aca="false">+C91+D91-E91</f>
        <v>54000</v>
      </c>
      <c r="G91" s="245" t="n">
        <v>25312.17</v>
      </c>
      <c r="H91" s="245" t="n">
        <f aca="false">+G91</f>
        <v>25312.17</v>
      </c>
      <c r="I91" s="245" t="n">
        <f aca="false">+H91</f>
        <v>25312.17</v>
      </c>
      <c r="J91" s="245" t="n">
        <f aca="false">+I91</f>
        <v>25312.17</v>
      </c>
      <c r="K91" s="245" t="n">
        <f aca="false">+F91-H91</f>
        <v>28687.83</v>
      </c>
    </row>
    <row r="92" customFormat="false" ht="12.75" hidden="false" customHeight="true" outlineLevel="0" collapsed="false">
      <c r="A92" s="244" t="n">
        <v>30109</v>
      </c>
      <c r="B92" s="244" t="s">
        <v>244</v>
      </c>
      <c r="C92" s="245" t="n">
        <v>0</v>
      </c>
      <c r="D92" s="245"/>
      <c r="E92" s="245"/>
      <c r="F92" s="245" t="n">
        <f aca="false">+C92+D92-E92</f>
        <v>0</v>
      </c>
      <c r="G92" s="245"/>
      <c r="H92" s="245" t="n">
        <f aca="false">+G92</f>
        <v>0</v>
      </c>
      <c r="I92" s="245"/>
      <c r="J92" s="245"/>
      <c r="K92" s="245" t="n">
        <f aca="false">+F92-H92</f>
        <v>0</v>
      </c>
    </row>
    <row r="93" s="248" customFormat="true" ht="12.75" hidden="false" customHeight="true" outlineLevel="0" collapsed="false">
      <c r="A93" s="242" t="n">
        <v>30200</v>
      </c>
      <c r="B93" s="242" t="s">
        <v>282</v>
      </c>
      <c r="C93" s="243" t="n">
        <f aca="false">SUM(C94:C97)</f>
        <v>830000</v>
      </c>
      <c r="D93" s="243" t="n">
        <f aca="false">SUM(D94:D97)</f>
        <v>420900</v>
      </c>
      <c r="E93" s="243" t="n">
        <f aca="false">SUM(E94:E97)</f>
        <v>340000</v>
      </c>
      <c r="F93" s="243" t="n">
        <f aca="false">+C93+D93-E93</f>
        <v>910900</v>
      </c>
      <c r="G93" s="243" t="n">
        <f aca="false">SUM(G94:G97)</f>
        <v>609119.89</v>
      </c>
      <c r="H93" s="243" t="n">
        <f aca="false">SUM(H94:H97)</f>
        <v>609119.89</v>
      </c>
      <c r="I93" s="243" t="n">
        <f aca="false">SUM(I94:I97)</f>
        <v>609119.89</v>
      </c>
      <c r="J93" s="243" t="n">
        <f aca="false">SUM(J94:J97)</f>
        <v>609119.89</v>
      </c>
      <c r="K93" s="243" t="n">
        <f aca="false">+F93-H93</f>
        <v>301780.11</v>
      </c>
    </row>
    <row r="94" customFormat="false" ht="12.75" hidden="false" customHeight="true" outlineLevel="0" collapsed="false">
      <c r="A94" s="244" t="n">
        <v>30201</v>
      </c>
      <c r="B94" s="244" t="s">
        <v>283</v>
      </c>
      <c r="C94" s="245" t="n">
        <v>330000</v>
      </c>
      <c r="D94" s="245" t="n">
        <v>30000</v>
      </c>
      <c r="E94" s="245" t="n">
        <v>320000</v>
      </c>
      <c r="F94" s="245" t="n">
        <f aca="false">+C94+D94-E94</f>
        <v>40000</v>
      </c>
      <c r="G94" s="245" t="n">
        <v>4500</v>
      </c>
      <c r="H94" s="245" t="n">
        <v>4500</v>
      </c>
      <c r="I94" s="245" t="n">
        <v>4500</v>
      </c>
      <c r="J94" s="245" t="n">
        <v>4500</v>
      </c>
      <c r="K94" s="245" t="n">
        <f aca="false">+F94-H94</f>
        <v>35500</v>
      </c>
    </row>
    <row r="95" customFormat="false" ht="12.75" hidden="false" customHeight="true" outlineLevel="0" collapsed="false">
      <c r="A95" s="244" t="n">
        <v>30204</v>
      </c>
      <c r="B95" s="244" t="s">
        <v>284</v>
      </c>
      <c r="C95" s="245" t="n">
        <v>500000</v>
      </c>
      <c r="D95" s="245" t="n">
        <v>375900</v>
      </c>
      <c r="E95" s="245" t="n">
        <v>20000</v>
      </c>
      <c r="F95" s="245" t="n">
        <f aca="false">+C95+D95-E95</f>
        <v>855900</v>
      </c>
      <c r="G95" s="245" t="n">
        <v>604619.89</v>
      </c>
      <c r="H95" s="245" t="n">
        <f aca="false">+G95</f>
        <v>604619.89</v>
      </c>
      <c r="I95" s="245" t="n">
        <f aca="false">+H95</f>
        <v>604619.89</v>
      </c>
      <c r="J95" s="245" t="n">
        <f aca="false">+I95</f>
        <v>604619.89</v>
      </c>
      <c r="K95" s="245" t="n">
        <f aca="false">+F95-H95</f>
        <v>251280.11</v>
      </c>
    </row>
    <row r="96" customFormat="false" ht="12.75" hidden="false" customHeight="true" outlineLevel="0" collapsed="false">
      <c r="A96" s="244" t="n">
        <v>30206</v>
      </c>
      <c r="B96" s="244" t="s">
        <v>285</v>
      </c>
      <c r="C96" s="245" t="n">
        <v>0</v>
      </c>
      <c r="D96" s="245"/>
      <c r="E96" s="245"/>
      <c r="F96" s="245" t="n">
        <f aca="false">+C96+D96-E96</f>
        <v>0</v>
      </c>
      <c r="G96" s="245"/>
      <c r="H96" s="245"/>
      <c r="I96" s="245"/>
      <c r="J96" s="245"/>
      <c r="K96" s="245" t="n">
        <f aca="false">+F96-H96</f>
        <v>0</v>
      </c>
    </row>
    <row r="97" customFormat="false" ht="12.75" hidden="false" customHeight="true" outlineLevel="0" collapsed="false">
      <c r="A97" s="244" t="n">
        <v>30209</v>
      </c>
      <c r="B97" s="244" t="s">
        <v>274</v>
      </c>
      <c r="C97" s="245" t="n">
        <v>0</v>
      </c>
      <c r="D97" s="245" t="n">
        <v>15000</v>
      </c>
      <c r="E97" s="245"/>
      <c r="F97" s="245" t="n">
        <f aca="false">+C97+D97-E97</f>
        <v>15000</v>
      </c>
      <c r="G97" s="245"/>
      <c r="H97" s="245"/>
      <c r="I97" s="245"/>
      <c r="J97" s="245"/>
      <c r="K97" s="245" t="n">
        <f aca="false">+F97-H97</f>
        <v>15000</v>
      </c>
    </row>
    <row r="98" customFormat="false" ht="12.75" hidden="false" customHeight="true" outlineLevel="0" collapsed="false">
      <c r="A98" s="242" t="n">
        <v>30300</v>
      </c>
      <c r="B98" s="242" t="s">
        <v>286</v>
      </c>
      <c r="C98" s="243" t="n">
        <f aca="false">SUM(C99:C122)</f>
        <v>1593328.27</v>
      </c>
      <c r="D98" s="243" t="n">
        <f aca="false">SUM(D99:D122)</f>
        <v>1329878.53</v>
      </c>
      <c r="E98" s="243" t="n">
        <f aca="false">SUM(E99:E122)</f>
        <v>35000</v>
      </c>
      <c r="F98" s="243" t="n">
        <f aca="false">+C98+D98-E98</f>
        <v>2888206.8</v>
      </c>
      <c r="G98" s="243" t="n">
        <f aca="false">SUM(G99:G122)</f>
        <v>2322572.43</v>
      </c>
      <c r="H98" s="243" t="n">
        <f aca="false">SUM(H99:H122)</f>
        <v>2322572.43</v>
      </c>
      <c r="I98" s="243" t="n">
        <f aca="false">SUM(I99:I122)</f>
        <v>2322572.43</v>
      </c>
      <c r="J98" s="243" t="n">
        <f aca="false">SUM(J99:J122)</f>
        <v>2312924.87</v>
      </c>
      <c r="K98" s="243" t="n">
        <f aca="false">+F98-H98</f>
        <v>565634.37</v>
      </c>
    </row>
    <row r="99" customFormat="false" ht="12.75" hidden="false" customHeight="true" outlineLevel="0" collapsed="false">
      <c r="A99" s="244" t="n">
        <v>30301</v>
      </c>
      <c r="B99" s="244" t="s">
        <v>287</v>
      </c>
      <c r="C99" s="245" t="n">
        <v>142928.27</v>
      </c>
      <c r="D99" s="245" t="n">
        <v>221071.73</v>
      </c>
      <c r="E99" s="245" t="n">
        <v>35000</v>
      </c>
      <c r="F99" s="245" t="n">
        <f aca="false">+C99+D99-E99</f>
        <v>329000</v>
      </c>
      <c r="G99" s="245" t="n">
        <v>234283.28</v>
      </c>
      <c r="H99" s="245" t="n">
        <v>234283.28</v>
      </c>
      <c r="I99" s="245" t="n">
        <v>234283.28</v>
      </c>
      <c r="J99" s="245" t="n">
        <v>234283.28</v>
      </c>
      <c r="K99" s="245" t="n">
        <f aca="false">+F99-H99</f>
        <v>94716.72</v>
      </c>
    </row>
    <row r="100" s="248" customFormat="true" ht="12.75" hidden="false" customHeight="true" outlineLevel="0" collapsed="false">
      <c r="A100" s="244" t="n">
        <v>30302</v>
      </c>
      <c r="B100" s="244" t="s">
        <v>288</v>
      </c>
      <c r="C100" s="245" t="n">
        <v>50000</v>
      </c>
      <c r="D100" s="245" t="n">
        <v>44606.8</v>
      </c>
      <c r="E100" s="245"/>
      <c r="F100" s="245" t="n">
        <f aca="false">+C100+D100-E100</f>
        <v>94606.8</v>
      </c>
      <c r="G100" s="245" t="n">
        <v>44764</v>
      </c>
      <c r="H100" s="245" t="n">
        <f aca="false">+G100</f>
        <v>44764</v>
      </c>
      <c r="I100" s="245" t="n">
        <f aca="false">+H100</f>
        <v>44764</v>
      </c>
      <c r="J100" s="245" t="n">
        <f aca="false">+I100</f>
        <v>44764</v>
      </c>
      <c r="K100" s="245" t="n">
        <f aca="false">+F100-H100</f>
        <v>49842.8</v>
      </c>
    </row>
    <row r="101" s="248" customFormat="true" ht="12.75" hidden="false" customHeight="true" outlineLevel="0" collapsed="false">
      <c r="A101" s="244" t="n">
        <v>30303</v>
      </c>
      <c r="B101" s="244" t="s">
        <v>289</v>
      </c>
      <c r="C101" s="245" t="n">
        <v>11000</v>
      </c>
      <c r="D101" s="245" t="n">
        <v>14600</v>
      </c>
      <c r="E101" s="245"/>
      <c r="F101" s="245" t="n">
        <f aca="false">+C101+D101-E101</f>
        <v>25600</v>
      </c>
      <c r="G101" s="245" t="n">
        <v>7400</v>
      </c>
      <c r="H101" s="245" t="n">
        <f aca="false">+G101</f>
        <v>7400</v>
      </c>
      <c r="I101" s="245" t="n">
        <f aca="false">+H101</f>
        <v>7400</v>
      </c>
      <c r="J101" s="245" t="n">
        <f aca="false">+I101</f>
        <v>7400</v>
      </c>
      <c r="K101" s="245" t="n">
        <f aca="false">+F101-H101</f>
        <v>18200</v>
      </c>
    </row>
    <row r="102" s="251" customFormat="true" ht="12.75" hidden="false" customHeight="true" outlineLevel="0" collapsed="false">
      <c r="C102" s="252"/>
      <c r="D102" s="253"/>
      <c r="E102" s="253"/>
      <c r="F102" s="253"/>
      <c r="G102" s="254"/>
      <c r="H102" s="254"/>
      <c r="I102" s="254"/>
      <c r="J102" s="254"/>
    </row>
    <row r="103" s="251" customFormat="true" ht="12.75" hidden="false" customHeight="true" outlineLevel="0" collapsed="false">
      <c r="C103" s="252"/>
      <c r="D103" s="253"/>
      <c r="E103" s="253"/>
      <c r="F103" s="253"/>
      <c r="G103" s="254"/>
      <c r="H103" s="254"/>
      <c r="I103" s="254"/>
      <c r="J103" s="254"/>
    </row>
    <row r="104" s="251" customFormat="true" ht="12.75" hidden="false" customHeight="true" outlineLevel="0" collapsed="false">
      <c r="C104" s="252"/>
      <c r="D104" s="253"/>
      <c r="E104" s="253"/>
      <c r="F104" s="253"/>
      <c r="G104" s="254"/>
      <c r="H104" s="254"/>
      <c r="I104" s="254"/>
      <c r="J104" s="254"/>
    </row>
    <row r="105" s="251" customFormat="true" ht="12.75" hidden="false" customHeight="true" outlineLevel="0" collapsed="false">
      <c r="C105" s="252"/>
      <c r="D105" s="253"/>
      <c r="E105" s="253"/>
      <c r="F105" s="253"/>
      <c r="G105" s="254"/>
      <c r="H105" s="254"/>
      <c r="I105" s="254"/>
      <c r="J105" s="254"/>
    </row>
    <row r="106" s="251" customFormat="true" ht="12.75" hidden="false" customHeight="true" outlineLevel="0" collapsed="false">
      <c r="C106" s="252"/>
      <c r="D106" s="253"/>
      <c r="E106" s="253"/>
      <c r="F106" s="253"/>
      <c r="G106" s="254"/>
      <c r="H106" s="254"/>
      <c r="I106" s="254"/>
      <c r="J106" s="254"/>
    </row>
    <row r="107" s="251" customFormat="true" ht="12.75" hidden="false" customHeight="true" outlineLevel="0" collapsed="false">
      <c r="C107" s="252"/>
      <c r="D107" s="253"/>
      <c r="E107" s="253"/>
      <c r="F107" s="253"/>
      <c r="G107" s="254"/>
      <c r="H107" s="254"/>
      <c r="I107" s="254"/>
      <c r="J107" s="254"/>
    </row>
    <row r="108" s="251" customFormat="true" ht="12.75" hidden="false" customHeight="true" outlineLevel="0" collapsed="false">
      <c r="C108" s="252"/>
      <c r="D108" s="253"/>
      <c r="E108" s="253"/>
      <c r="F108" s="253"/>
      <c r="G108" s="254"/>
      <c r="H108" s="254"/>
      <c r="I108" s="254"/>
      <c r="J108" s="254"/>
    </row>
    <row r="109" s="251" customFormat="true" ht="12.75" hidden="false" customHeight="true" outlineLevel="0" collapsed="false">
      <c r="C109" s="252"/>
      <c r="D109" s="253"/>
      <c r="E109" s="253"/>
      <c r="F109" s="253"/>
      <c r="G109" s="254"/>
      <c r="H109" s="254"/>
      <c r="I109" s="254"/>
      <c r="J109" s="254"/>
    </row>
    <row r="110" s="251" customFormat="true" ht="12.75" hidden="false" customHeight="true" outlineLevel="0" collapsed="false">
      <c r="C110" s="252"/>
      <c r="D110" s="253"/>
      <c r="E110" s="253"/>
      <c r="F110" s="253"/>
      <c r="G110" s="254"/>
      <c r="H110" s="254"/>
      <c r="I110" s="254"/>
      <c r="J110" s="254"/>
    </row>
    <row r="111" s="251" customFormat="true" ht="12.75" hidden="false" customHeight="true" outlineLevel="0" collapsed="false">
      <c r="C111" s="252"/>
      <c r="D111" s="253"/>
      <c r="E111" s="253"/>
      <c r="F111" s="253"/>
      <c r="G111" s="254"/>
      <c r="H111" s="254"/>
      <c r="I111" s="254"/>
      <c r="J111" s="254"/>
    </row>
    <row r="112" s="251" customFormat="true" ht="12.75" hidden="false" customHeight="true" outlineLevel="0" collapsed="false">
      <c r="C112" s="252"/>
      <c r="D112" s="253"/>
      <c r="E112" s="253"/>
      <c r="F112" s="253"/>
      <c r="G112" s="254"/>
      <c r="H112" s="254"/>
      <c r="I112" s="254"/>
      <c r="J112" s="254"/>
    </row>
    <row r="113" s="251" customFormat="true" ht="12.75" hidden="false" customHeight="true" outlineLevel="0" collapsed="false">
      <c r="C113" s="252"/>
      <c r="D113" s="253"/>
      <c r="E113" s="253"/>
      <c r="F113" s="253"/>
      <c r="G113" s="254"/>
      <c r="H113" s="254"/>
      <c r="I113" s="254"/>
      <c r="J113" s="254"/>
    </row>
    <row r="114" s="251" customFormat="true" ht="12.75" hidden="false" customHeight="true" outlineLevel="0" collapsed="false">
      <c r="A114" s="237" t="s">
        <v>211</v>
      </c>
      <c r="B114" s="237"/>
      <c r="C114" s="237"/>
      <c r="D114" s="237"/>
      <c r="E114" s="237"/>
      <c r="F114" s="255"/>
      <c r="G114" s="255"/>
      <c r="H114" s="255"/>
      <c r="I114" s="255"/>
      <c r="J114" s="255"/>
    </row>
    <row r="115" s="251" customFormat="true" ht="12.75" hidden="false" customHeight="true" outlineLevel="0" collapsed="false">
      <c r="A115" s="256"/>
      <c r="B115" s="256"/>
      <c r="C115" s="256"/>
      <c r="D115" s="256"/>
      <c r="E115" s="256"/>
      <c r="F115" s="256"/>
      <c r="G115" s="256"/>
      <c r="H115" s="256"/>
      <c r="I115" s="256"/>
      <c r="J115" s="256"/>
    </row>
    <row r="116" s="251" customFormat="true" ht="12.75" hidden="false" customHeight="true" outlineLevel="0" collapsed="false">
      <c r="A116" s="53" t="s">
        <v>1</v>
      </c>
      <c r="B116" s="53"/>
      <c r="C116" s="53"/>
      <c r="D116" s="53"/>
      <c r="E116" s="53"/>
      <c r="F116" s="53"/>
      <c r="G116" s="53"/>
      <c r="H116" s="53"/>
      <c r="I116" s="53"/>
      <c r="J116" s="53"/>
    </row>
    <row r="117" s="251" customFormat="true" ht="12.75" hidden="false" customHeight="true" outlineLevel="0" collapsed="false">
      <c r="A117" s="53" t="s">
        <v>212</v>
      </c>
      <c r="B117" s="53"/>
      <c r="C117" s="53"/>
      <c r="D117" s="53"/>
      <c r="E117" s="53"/>
      <c r="F117" s="53"/>
      <c r="G117" s="53"/>
      <c r="H117" s="53"/>
      <c r="I117" s="53"/>
      <c r="J117" s="53"/>
    </row>
    <row r="118" s="251" customFormat="true" ht="12.75" hidden="false" customHeight="true" outlineLevel="0" collapsed="false">
      <c r="A118" s="59" t="s">
        <v>3</v>
      </c>
      <c r="B118" s="59"/>
      <c r="C118" s="59"/>
      <c r="D118" s="59"/>
      <c r="E118" s="59"/>
      <c r="F118" s="59"/>
      <c r="G118" s="59"/>
      <c r="H118" s="59"/>
      <c r="I118" s="59"/>
      <c r="J118" s="59"/>
    </row>
    <row r="119" s="251" customFormat="true" ht="12.75" hidden="false" customHeight="true" outlineLevel="0" collapsed="false">
      <c r="C119" s="252"/>
      <c r="D119" s="253"/>
      <c r="E119" s="253"/>
      <c r="F119" s="253"/>
      <c r="G119" s="254"/>
      <c r="H119" s="254"/>
      <c r="I119" s="254"/>
      <c r="J119" s="254"/>
    </row>
    <row r="120" s="248" customFormat="true" ht="12.75" hidden="false" customHeight="true" outlineLevel="0" collapsed="false">
      <c r="A120" s="244" t="n">
        <v>30305</v>
      </c>
      <c r="B120" s="244" t="s">
        <v>290</v>
      </c>
      <c r="C120" s="245" t="n">
        <v>1384400</v>
      </c>
      <c r="D120" s="245" t="n">
        <v>994600</v>
      </c>
      <c r="E120" s="245"/>
      <c r="F120" s="245" t="n">
        <v>1996481.75</v>
      </c>
      <c r="G120" s="245" t="n">
        <f aca="false">+F120</f>
        <v>1996481.75</v>
      </c>
      <c r="H120" s="245" t="n">
        <f aca="false">+G120</f>
        <v>1996481.75</v>
      </c>
      <c r="I120" s="245" t="n">
        <f aca="false">+H120</f>
        <v>1996481.75</v>
      </c>
      <c r="J120" s="245" t="n">
        <v>1986834.19</v>
      </c>
      <c r="K120" s="245" t="n">
        <f aca="false">+F120-H120</f>
        <v>0</v>
      </c>
    </row>
    <row r="121" customFormat="false" ht="12.75" hidden="false" customHeight="true" outlineLevel="0" collapsed="false">
      <c r="A121" s="244" t="n">
        <v>30306</v>
      </c>
      <c r="B121" s="244" t="s">
        <v>291</v>
      </c>
      <c r="C121" s="245" t="n">
        <v>0</v>
      </c>
      <c r="D121" s="245"/>
      <c r="E121" s="245"/>
      <c r="F121" s="245" t="n">
        <f aca="false">+C121+D121-E121</f>
        <v>0</v>
      </c>
      <c r="G121" s="245"/>
      <c r="H121" s="245"/>
      <c r="I121" s="245"/>
      <c r="J121" s="245"/>
      <c r="K121" s="245" t="n">
        <f aca="false">+F121-H121</f>
        <v>0</v>
      </c>
    </row>
    <row r="122" customFormat="false" ht="12.75" hidden="false" customHeight="true" outlineLevel="0" collapsed="false">
      <c r="A122" s="244" t="n">
        <v>30309</v>
      </c>
      <c r="B122" s="246" t="s">
        <v>244</v>
      </c>
      <c r="C122" s="245" t="n">
        <v>5000</v>
      </c>
      <c r="D122" s="245" t="n">
        <v>55000</v>
      </c>
      <c r="E122" s="245"/>
      <c r="F122" s="245" t="n">
        <f aca="false">+C122+D122-E122</f>
        <v>60000</v>
      </c>
      <c r="G122" s="245" t="n">
        <v>39643.4</v>
      </c>
      <c r="H122" s="245" t="n">
        <f aca="false">+G122</f>
        <v>39643.4</v>
      </c>
      <c r="I122" s="245" t="n">
        <f aca="false">+H122</f>
        <v>39643.4</v>
      </c>
      <c r="J122" s="245" t="n">
        <f aca="false">+I122</f>
        <v>39643.4</v>
      </c>
      <c r="K122" s="245" t="n">
        <f aca="false">+F122-H122</f>
        <v>20356.6</v>
      </c>
    </row>
    <row r="123" customFormat="false" ht="12.75" hidden="false" customHeight="true" outlineLevel="0" collapsed="false">
      <c r="A123" s="242" t="n">
        <v>30400</v>
      </c>
      <c r="B123" s="242" t="s">
        <v>292</v>
      </c>
      <c r="C123" s="243" t="n">
        <f aca="false">SUM(C124:C129)</f>
        <v>2656400</v>
      </c>
      <c r="D123" s="243" t="n">
        <f aca="false">SUM(D124:D129)</f>
        <v>3225322.31</v>
      </c>
      <c r="E123" s="243" t="n">
        <f aca="false">SUM(E124:E129)</f>
        <v>779000</v>
      </c>
      <c r="F123" s="243" t="n">
        <f aca="false">+C123+D123-E123</f>
        <v>5102722.31</v>
      </c>
      <c r="G123" s="243" t="n">
        <f aca="false">SUM(G124:G129)</f>
        <v>4511476.45</v>
      </c>
      <c r="H123" s="243" t="n">
        <f aca="false">SUM(H124:H129)</f>
        <v>4511476.45</v>
      </c>
      <c r="I123" s="243" t="n">
        <f aca="false">SUM(I124:I129)</f>
        <v>4511476.45</v>
      </c>
      <c r="J123" s="243" t="n">
        <f aca="false">SUM(J124:J129)</f>
        <v>4511476.45</v>
      </c>
      <c r="K123" s="243" t="n">
        <f aca="false">+F123-H123</f>
        <v>591245.86</v>
      </c>
    </row>
    <row r="124" customFormat="false" ht="12.75" hidden="false" customHeight="true" outlineLevel="0" collapsed="false">
      <c r="A124" s="244" t="n">
        <v>30401</v>
      </c>
      <c r="B124" s="246" t="s">
        <v>293</v>
      </c>
      <c r="C124" s="245" t="n">
        <v>24000</v>
      </c>
      <c r="D124" s="245" t="n">
        <v>38400</v>
      </c>
      <c r="E124" s="245" t="n">
        <v>24000</v>
      </c>
      <c r="F124" s="245" t="n">
        <f aca="false">+C124+D124-E124</f>
        <v>38400</v>
      </c>
      <c r="G124" s="245" t="n">
        <v>10000</v>
      </c>
      <c r="H124" s="245" t="n">
        <f aca="false">+G124</f>
        <v>10000</v>
      </c>
      <c r="I124" s="245" t="n">
        <f aca="false">+H124</f>
        <v>10000</v>
      </c>
      <c r="J124" s="245" t="n">
        <f aca="false">+I124</f>
        <v>10000</v>
      </c>
      <c r="K124" s="245" t="n">
        <f aca="false">+F124-H124</f>
        <v>28400</v>
      </c>
    </row>
    <row r="125" customFormat="false" ht="12.75" hidden="false" customHeight="true" outlineLevel="0" collapsed="false">
      <c r="A125" s="244" t="n">
        <v>30402</v>
      </c>
      <c r="B125" s="244" t="s">
        <v>294</v>
      </c>
      <c r="C125" s="245" t="n">
        <v>512400</v>
      </c>
      <c r="D125" s="245" t="n">
        <v>150360</v>
      </c>
      <c r="E125" s="245" t="n">
        <v>70000</v>
      </c>
      <c r="F125" s="245" t="n">
        <f aca="false">+C125+D125-E125</f>
        <v>592760</v>
      </c>
      <c r="G125" s="245" t="n">
        <v>545840</v>
      </c>
      <c r="H125" s="245" t="n">
        <f aca="false">+G125</f>
        <v>545840</v>
      </c>
      <c r="I125" s="245" t="n">
        <f aca="false">+H125</f>
        <v>545840</v>
      </c>
      <c r="J125" s="245" t="n">
        <f aca="false">+I125</f>
        <v>545840</v>
      </c>
      <c r="K125" s="245" t="n">
        <f aca="false">+F125-H125</f>
        <v>46920</v>
      </c>
    </row>
    <row r="126" customFormat="false" ht="12.75" hidden="false" customHeight="true" outlineLevel="0" collapsed="false">
      <c r="A126" s="244" t="n">
        <v>30403</v>
      </c>
      <c r="B126" s="244" t="s">
        <v>295</v>
      </c>
      <c r="C126" s="245" t="n">
        <v>120000</v>
      </c>
      <c r="D126" s="245" t="n">
        <v>165000</v>
      </c>
      <c r="E126" s="245" t="n">
        <v>285000</v>
      </c>
      <c r="F126" s="245" t="n">
        <f aca="false">+C126+D126-E126</f>
        <v>0</v>
      </c>
      <c r="G126" s="245"/>
      <c r="H126" s="245"/>
      <c r="I126" s="245"/>
      <c r="J126" s="245"/>
      <c r="K126" s="245" t="n">
        <f aca="false">+F126-H126</f>
        <v>0</v>
      </c>
    </row>
    <row r="127" customFormat="false" ht="12.75" hidden="false" customHeight="true" outlineLevel="0" collapsed="false">
      <c r="A127" s="244" t="n">
        <v>30404</v>
      </c>
      <c r="B127" s="244" t="s">
        <v>296</v>
      </c>
      <c r="C127" s="245" t="n">
        <v>1000000</v>
      </c>
      <c r="D127" s="245" t="n">
        <v>1200000</v>
      </c>
      <c r="E127" s="245"/>
      <c r="F127" s="245" t="n">
        <f aca="false">+C127+D127-E127</f>
        <v>2200000</v>
      </c>
      <c r="G127" s="245" t="n">
        <v>1889000.1</v>
      </c>
      <c r="H127" s="245" t="n">
        <f aca="false">+G127</f>
        <v>1889000.1</v>
      </c>
      <c r="I127" s="245" t="n">
        <f aca="false">+H127</f>
        <v>1889000.1</v>
      </c>
      <c r="J127" s="245" t="n">
        <f aca="false">+I127</f>
        <v>1889000.1</v>
      </c>
      <c r="K127" s="245" t="n">
        <f aca="false">+F127-H127</f>
        <v>310999.9</v>
      </c>
    </row>
    <row r="128" customFormat="false" ht="12.75" hidden="false" customHeight="true" outlineLevel="0" collapsed="false">
      <c r="A128" s="244" t="n">
        <v>30405</v>
      </c>
      <c r="B128" s="244" t="s">
        <v>297</v>
      </c>
      <c r="C128" s="245" t="n">
        <v>150000</v>
      </c>
      <c r="D128" s="245" t="n">
        <v>1450000</v>
      </c>
      <c r="E128" s="245" t="n">
        <v>400000</v>
      </c>
      <c r="F128" s="245" t="n">
        <f aca="false">+C128+D128-E128</f>
        <v>1200000</v>
      </c>
      <c r="G128" s="245" t="n">
        <v>1084680</v>
      </c>
      <c r="H128" s="245" t="n">
        <f aca="false">+G128</f>
        <v>1084680</v>
      </c>
      <c r="I128" s="245" t="n">
        <f aca="false">+H128</f>
        <v>1084680</v>
      </c>
      <c r="J128" s="245" t="n">
        <f aca="false">+I128</f>
        <v>1084680</v>
      </c>
      <c r="K128" s="245" t="n">
        <f aca="false">+F128-H128</f>
        <v>115320</v>
      </c>
    </row>
    <row r="129" customFormat="false" ht="12.75" hidden="false" customHeight="true" outlineLevel="0" collapsed="false">
      <c r="A129" s="244" t="n">
        <v>30406</v>
      </c>
      <c r="B129" s="244" t="s">
        <v>298</v>
      </c>
      <c r="C129" s="245" t="n">
        <v>850000</v>
      </c>
      <c r="D129" s="245" t="n">
        <v>221562.31</v>
      </c>
      <c r="E129" s="245"/>
      <c r="F129" s="245" t="n">
        <f aca="false">+C129+D129-E129</f>
        <v>1071562.31</v>
      </c>
      <c r="G129" s="245" t="n">
        <v>981956.35</v>
      </c>
      <c r="H129" s="245" t="n">
        <f aca="false">+G129</f>
        <v>981956.35</v>
      </c>
      <c r="I129" s="245" t="n">
        <f aca="false">+H129</f>
        <v>981956.35</v>
      </c>
      <c r="J129" s="245" t="n">
        <f aca="false">+I129</f>
        <v>981956.35</v>
      </c>
      <c r="K129" s="245" t="n">
        <f aca="false">+F129-H129</f>
        <v>89605.9600000001</v>
      </c>
    </row>
    <row r="130" customFormat="false" ht="12.75" hidden="false" customHeight="true" outlineLevel="0" collapsed="false">
      <c r="A130" s="242" t="n">
        <v>30500</v>
      </c>
      <c r="B130" s="242" t="s">
        <v>299</v>
      </c>
      <c r="C130" s="243" t="n">
        <f aca="false">SUM(C131:C136)</f>
        <v>1233338</v>
      </c>
      <c r="D130" s="243" t="n">
        <f aca="false">+D131+D132+D133+D134+D135+D136</f>
        <v>577413.12</v>
      </c>
      <c r="E130" s="243" t="n">
        <f aca="false">+E131+E132+E133+E134+E135+E136</f>
        <v>50000</v>
      </c>
      <c r="F130" s="243" t="n">
        <f aca="false">+C130+D130-E130</f>
        <v>1760751.12</v>
      </c>
      <c r="G130" s="243" t="n">
        <f aca="false">SUM(G131:G136)</f>
        <v>1449797.48</v>
      </c>
      <c r="H130" s="243" t="n">
        <f aca="false">SUM(H131:H136)</f>
        <v>1449797.48</v>
      </c>
      <c r="I130" s="243" t="n">
        <f aca="false">SUM(I131:I136)</f>
        <v>1449797.48</v>
      </c>
      <c r="J130" s="243" t="n">
        <f aca="false">SUM(J131:J136)</f>
        <v>1449797.48</v>
      </c>
      <c r="K130" s="243" t="n">
        <f aca="false">+F130-H130</f>
        <v>310953.64</v>
      </c>
    </row>
    <row r="131" customFormat="false" ht="12.75" hidden="false" customHeight="true" outlineLevel="0" collapsed="false">
      <c r="A131" s="244" t="n">
        <v>30501</v>
      </c>
      <c r="B131" s="244" t="s">
        <v>300</v>
      </c>
      <c r="C131" s="245" t="n">
        <v>35000</v>
      </c>
      <c r="D131" s="245" t="n">
        <v>22720</v>
      </c>
      <c r="E131" s="245"/>
      <c r="F131" s="245" t="n">
        <f aca="false">+C131+D131-E131</f>
        <v>57720</v>
      </c>
      <c r="G131" s="245" t="n">
        <v>30589</v>
      </c>
      <c r="H131" s="245" t="n">
        <f aca="false">+G131</f>
        <v>30589</v>
      </c>
      <c r="I131" s="245" t="n">
        <f aca="false">+H131</f>
        <v>30589</v>
      </c>
      <c r="J131" s="245" t="n">
        <f aca="false">+I131</f>
        <v>30589</v>
      </c>
      <c r="K131" s="245" t="n">
        <f aca="false">+F131-H131</f>
        <v>27131</v>
      </c>
    </row>
    <row r="132" customFormat="false" ht="12.75" hidden="false" customHeight="true" outlineLevel="0" collapsed="false">
      <c r="A132" s="244" t="n">
        <v>30502</v>
      </c>
      <c r="B132" s="244" t="s">
        <v>301</v>
      </c>
      <c r="C132" s="245" t="n">
        <v>190628</v>
      </c>
      <c r="D132" s="245" t="n">
        <v>32406.76</v>
      </c>
      <c r="E132" s="245" t="n">
        <v>50000</v>
      </c>
      <c r="F132" s="245" t="n">
        <f aca="false">+C132+D132-E132</f>
        <v>173034.76</v>
      </c>
      <c r="G132" s="245" t="n">
        <v>164337.6</v>
      </c>
      <c r="H132" s="245" t="n">
        <f aca="false">+G132</f>
        <v>164337.6</v>
      </c>
      <c r="I132" s="245" t="n">
        <f aca="false">+H132</f>
        <v>164337.6</v>
      </c>
      <c r="J132" s="245" t="n">
        <f aca="false">+I132</f>
        <v>164337.6</v>
      </c>
      <c r="K132" s="245" t="n">
        <f aca="false">+F132-H132</f>
        <v>8697.16</v>
      </c>
    </row>
    <row r="133" customFormat="false" ht="12.75" hidden="false" customHeight="true" outlineLevel="0" collapsed="false">
      <c r="A133" s="244" t="n">
        <v>30503</v>
      </c>
      <c r="B133" s="244" t="s">
        <v>302</v>
      </c>
      <c r="C133" s="245" t="n">
        <v>40000</v>
      </c>
      <c r="D133" s="245" t="n">
        <v>131087.36</v>
      </c>
      <c r="E133" s="245"/>
      <c r="F133" s="245" t="n">
        <f aca="false">+C133+D133-E133</f>
        <v>171087.36</v>
      </c>
      <c r="G133" s="245" t="n">
        <v>144802.08</v>
      </c>
      <c r="H133" s="245" t="n">
        <f aca="false">+G133</f>
        <v>144802.08</v>
      </c>
      <c r="I133" s="245" t="n">
        <f aca="false">+H133</f>
        <v>144802.08</v>
      </c>
      <c r="J133" s="245" t="n">
        <f aca="false">+I133</f>
        <v>144802.08</v>
      </c>
      <c r="K133" s="245" t="n">
        <f aca="false">+F133-H133</f>
        <v>26285.28</v>
      </c>
    </row>
    <row r="134" customFormat="false" ht="12.75" hidden="false" customHeight="true" outlineLevel="0" collapsed="false">
      <c r="A134" s="244" t="n">
        <v>30504</v>
      </c>
      <c r="B134" s="244" t="s">
        <v>303</v>
      </c>
      <c r="C134" s="245" t="n">
        <v>127710</v>
      </c>
      <c r="D134" s="245" t="n">
        <v>63855</v>
      </c>
      <c r="E134" s="245"/>
      <c r="F134" s="245" t="n">
        <f aca="false">+C134+D134-E134</f>
        <v>191565</v>
      </c>
      <c r="G134" s="245" t="n">
        <v>137341.3</v>
      </c>
      <c r="H134" s="245" t="n">
        <f aca="false">+G134</f>
        <v>137341.3</v>
      </c>
      <c r="I134" s="245" t="n">
        <f aca="false">+H134</f>
        <v>137341.3</v>
      </c>
      <c r="J134" s="245" t="n">
        <f aca="false">+I134</f>
        <v>137341.3</v>
      </c>
      <c r="K134" s="245" t="n">
        <f aca="false">+F134-H134</f>
        <v>54223.7</v>
      </c>
    </row>
    <row r="135" customFormat="false" ht="12.75" hidden="false" customHeight="true" outlineLevel="0" collapsed="false">
      <c r="A135" s="244" t="n">
        <v>30505</v>
      </c>
      <c r="B135" s="244" t="s">
        <v>304</v>
      </c>
      <c r="C135" s="245" t="n">
        <v>0</v>
      </c>
      <c r="D135" s="245" t="n">
        <v>7344</v>
      </c>
      <c r="E135" s="245"/>
      <c r="F135" s="245" t="n">
        <f aca="false">+C135+D135-E135</f>
        <v>7344</v>
      </c>
      <c r="G135" s="245" t="n">
        <v>2669</v>
      </c>
      <c r="H135" s="245" t="n">
        <f aca="false">+G135</f>
        <v>2669</v>
      </c>
      <c r="I135" s="245" t="n">
        <f aca="false">+H135</f>
        <v>2669</v>
      </c>
      <c r="J135" s="245" t="n">
        <f aca="false">+I135</f>
        <v>2669</v>
      </c>
      <c r="K135" s="245" t="n">
        <f aca="false">+F135-H135</f>
        <v>4675</v>
      </c>
    </row>
    <row r="136" customFormat="false" ht="15" hidden="false" customHeight="true" outlineLevel="0" collapsed="false">
      <c r="A136" s="244" t="n">
        <v>30506</v>
      </c>
      <c r="B136" s="244" t="s">
        <v>305</v>
      </c>
      <c r="C136" s="245" t="n">
        <v>840000</v>
      </c>
      <c r="D136" s="245" t="n">
        <v>320000</v>
      </c>
      <c r="E136" s="245"/>
      <c r="F136" s="245" t="n">
        <f aca="false">+C136+D136-E136</f>
        <v>1160000</v>
      </c>
      <c r="G136" s="245" t="n">
        <v>970058.5</v>
      </c>
      <c r="H136" s="245" t="n">
        <f aca="false">+G136</f>
        <v>970058.5</v>
      </c>
      <c r="I136" s="245" t="n">
        <f aca="false">+H136</f>
        <v>970058.5</v>
      </c>
      <c r="J136" s="245" t="n">
        <f aca="false">+I136</f>
        <v>970058.5</v>
      </c>
      <c r="K136" s="245" t="n">
        <f aca="false">+F136-H136</f>
        <v>189941.5</v>
      </c>
    </row>
    <row r="137" customFormat="false" ht="15" hidden="false" customHeight="true" outlineLevel="0" collapsed="false">
      <c r="A137" s="242" t="n">
        <v>30600</v>
      </c>
      <c r="B137" s="242" t="s">
        <v>306</v>
      </c>
      <c r="C137" s="243" t="n">
        <v>0</v>
      </c>
      <c r="D137" s="243" t="n">
        <v>0</v>
      </c>
      <c r="E137" s="243" t="n">
        <v>0</v>
      </c>
      <c r="F137" s="243" t="n">
        <f aca="false">+C137+D137-E137</f>
        <v>0</v>
      </c>
      <c r="G137" s="243" t="n">
        <f aca="false">+D137+E137-F137</f>
        <v>0</v>
      </c>
      <c r="H137" s="243" t="n">
        <f aca="false">+E137+F137-G137</f>
        <v>0</v>
      </c>
      <c r="I137" s="243" t="n">
        <f aca="false">+F137+G137-H137</f>
        <v>0</v>
      </c>
      <c r="J137" s="243" t="n">
        <f aca="false">+G137+H137-I137</f>
        <v>0</v>
      </c>
      <c r="K137" s="243" t="n">
        <f aca="false">+H137+I137-J137</f>
        <v>0</v>
      </c>
    </row>
    <row r="138" customFormat="false" ht="12.75" hidden="false" customHeight="true" outlineLevel="0" collapsed="false">
      <c r="A138" s="242" t="n">
        <v>30700</v>
      </c>
      <c r="B138" s="242" t="s">
        <v>307</v>
      </c>
      <c r="C138" s="243" t="n">
        <f aca="false">SUM(C139:C140)</f>
        <v>408000</v>
      </c>
      <c r="D138" s="243" t="n">
        <f aca="false">SUM(D139:D140)</f>
        <v>1057017.35</v>
      </c>
      <c r="E138" s="243" t="n">
        <f aca="false">SUM(E139:E140)</f>
        <v>216000</v>
      </c>
      <c r="F138" s="243" t="n">
        <f aca="false">+C138+D138-E138</f>
        <v>1249017.35</v>
      </c>
      <c r="G138" s="243" t="n">
        <f aca="false">SUM(G139:G140)</f>
        <v>1030211.39</v>
      </c>
      <c r="H138" s="243" t="n">
        <f aca="false">SUM(H139:H140)</f>
        <v>1030211.39</v>
      </c>
      <c r="I138" s="243" t="n">
        <f aca="false">SUM(I139:I140)</f>
        <v>1030211.39</v>
      </c>
      <c r="J138" s="243" t="n">
        <f aca="false">SUM(J139:J140)</f>
        <v>1030211.39</v>
      </c>
      <c r="K138" s="243" t="n">
        <f aca="false">+F138-H138</f>
        <v>218805.96</v>
      </c>
    </row>
    <row r="139" customFormat="false" ht="12.75" hidden="false" customHeight="true" outlineLevel="0" collapsed="false">
      <c r="A139" s="244" t="n">
        <v>30701</v>
      </c>
      <c r="B139" s="244" t="s">
        <v>308</v>
      </c>
      <c r="C139" s="245" t="n">
        <v>250000</v>
      </c>
      <c r="D139" s="245" t="n">
        <v>509017.35</v>
      </c>
      <c r="E139" s="245" t="n">
        <v>150000</v>
      </c>
      <c r="F139" s="245" t="n">
        <f aca="false">+C139+D139-E139</f>
        <v>609017.35</v>
      </c>
      <c r="G139" s="245" t="n">
        <v>480189.85</v>
      </c>
      <c r="H139" s="245" t="n">
        <f aca="false">+G139</f>
        <v>480189.85</v>
      </c>
      <c r="I139" s="245" t="n">
        <f aca="false">+H139</f>
        <v>480189.85</v>
      </c>
      <c r="J139" s="245" t="n">
        <f aca="false">+I139</f>
        <v>480189.85</v>
      </c>
      <c r="K139" s="245" t="n">
        <f aca="false">+F139-H139</f>
        <v>128827.5</v>
      </c>
    </row>
    <row r="140" customFormat="false" ht="12.75" hidden="false" customHeight="true" outlineLevel="0" collapsed="false">
      <c r="A140" s="244" t="n">
        <v>30702</v>
      </c>
      <c r="B140" s="244" t="s">
        <v>309</v>
      </c>
      <c r="C140" s="245" t="n">
        <v>158000</v>
      </c>
      <c r="D140" s="245" t="n">
        <v>548000</v>
      </c>
      <c r="E140" s="245" t="n">
        <v>66000</v>
      </c>
      <c r="F140" s="245" t="n">
        <f aca="false">+C140+D140-E140</f>
        <v>640000</v>
      </c>
      <c r="G140" s="245" t="n">
        <v>550021.54</v>
      </c>
      <c r="H140" s="245" t="n">
        <f aca="false">+G140</f>
        <v>550021.54</v>
      </c>
      <c r="I140" s="245" t="n">
        <f aca="false">+H139:H140</f>
        <v>550021.54</v>
      </c>
      <c r="J140" s="245" t="n">
        <f aca="false">+I140</f>
        <v>550021.54</v>
      </c>
      <c r="K140" s="245" t="n">
        <f aca="false">+F140-H140</f>
        <v>89978.46</v>
      </c>
    </row>
    <row r="141" customFormat="false" ht="12.75" hidden="false" customHeight="true" outlineLevel="0" collapsed="false">
      <c r="A141" s="242" t="n">
        <v>30800</v>
      </c>
      <c r="B141" s="242" t="s">
        <v>310</v>
      </c>
      <c r="C141" s="243" t="n">
        <f aca="false">+C142+C143+C144+C145</f>
        <v>220000</v>
      </c>
      <c r="D141" s="243" t="n">
        <f aca="false">+D142+D143+D144+D145</f>
        <v>59000</v>
      </c>
      <c r="E141" s="243" t="n">
        <f aca="false">+E142+E143+E144+E145</f>
        <v>167000</v>
      </c>
      <c r="F141" s="243" t="n">
        <f aca="false">+C141+D141-E141</f>
        <v>112000</v>
      </c>
      <c r="G141" s="243" t="n">
        <f aca="false">+G142+G143+G144+G145</f>
        <v>77627.07</v>
      </c>
      <c r="H141" s="243" t="n">
        <f aca="false">+H142+H143+H144+H145</f>
        <v>77627.07</v>
      </c>
      <c r="I141" s="243" t="n">
        <f aca="false">+I142+I143+I144+I145</f>
        <v>77627.07</v>
      </c>
      <c r="J141" s="243" t="n">
        <f aca="false">+J142+J143+J144+J145</f>
        <v>77627.07</v>
      </c>
      <c r="K141" s="243" t="n">
        <f aca="false">+F141-H141</f>
        <v>34372.93</v>
      </c>
    </row>
    <row r="142" customFormat="false" ht="12.75" hidden="false" customHeight="true" outlineLevel="0" collapsed="false">
      <c r="A142" s="244" t="n">
        <v>30802</v>
      </c>
      <c r="B142" s="244" t="s">
        <v>311</v>
      </c>
      <c r="C142" s="245" t="n">
        <v>137000</v>
      </c>
      <c r="D142" s="245"/>
      <c r="E142" s="245" t="n">
        <v>137000</v>
      </c>
      <c r="F142" s="245" t="n">
        <f aca="false">+C142+D142-E142</f>
        <v>0</v>
      </c>
      <c r="G142" s="245"/>
      <c r="H142" s="245"/>
      <c r="I142" s="245"/>
      <c r="J142" s="245"/>
      <c r="K142" s="245" t="n">
        <f aca="false">+F142-H142</f>
        <v>0</v>
      </c>
    </row>
    <row r="143" customFormat="false" ht="12.75" hidden="false" customHeight="true" outlineLevel="0" collapsed="false">
      <c r="A143" s="246" t="n">
        <v>30803</v>
      </c>
      <c r="B143" s="246" t="s">
        <v>312</v>
      </c>
      <c r="C143" s="245" t="n">
        <v>78000</v>
      </c>
      <c r="D143" s="245"/>
      <c r="E143" s="245" t="n">
        <v>20000</v>
      </c>
      <c r="F143" s="245" t="n">
        <f aca="false">+C143+D143-E143</f>
        <v>58000</v>
      </c>
      <c r="G143" s="245" t="n">
        <v>56664.34</v>
      </c>
      <c r="H143" s="245" t="n">
        <f aca="false">+G143</f>
        <v>56664.34</v>
      </c>
      <c r="I143" s="245" t="n">
        <f aca="false">+H143</f>
        <v>56664.34</v>
      </c>
      <c r="J143" s="245" t="n">
        <f aca="false">+I143</f>
        <v>56664.34</v>
      </c>
      <c r="K143" s="245" t="n">
        <f aca="false">+F143-H143</f>
        <v>1335.66</v>
      </c>
    </row>
    <row r="144" customFormat="false" ht="12.75" hidden="false" customHeight="true" outlineLevel="0" collapsed="false">
      <c r="A144" s="246" t="n">
        <v>30804</v>
      </c>
      <c r="B144" s="246" t="s">
        <v>313</v>
      </c>
      <c r="C144" s="245" t="n">
        <v>5000</v>
      </c>
      <c r="D144" s="245" t="n">
        <v>49000</v>
      </c>
      <c r="E144" s="245"/>
      <c r="F144" s="245" t="n">
        <f aca="false">+C144+D144-E144</f>
        <v>54000</v>
      </c>
      <c r="G144" s="245" t="n">
        <v>20962.73</v>
      </c>
      <c r="H144" s="245" t="n">
        <f aca="false">+G144</f>
        <v>20962.73</v>
      </c>
      <c r="I144" s="245" t="n">
        <f aca="false">+H144</f>
        <v>20962.73</v>
      </c>
      <c r="J144" s="245" t="n">
        <f aca="false">+I144</f>
        <v>20962.73</v>
      </c>
      <c r="K144" s="245" t="n">
        <f aca="false">+F144-H144</f>
        <v>33037.27</v>
      </c>
    </row>
    <row r="145" customFormat="false" ht="12.75" hidden="false" customHeight="true" outlineLevel="0" collapsed="false">
      <c r="A145" s="244" t="n">
        <v>30809</v>
      </c>
      <c r="B145" s="244" t="s">
        <v>244</v>
      </c>
      <c r="C145" s="245" t="n">
        <v>0</v>
      </c>
      <c r="D145" s="245" t="n">
        <v>10000</v>
      </c>
      <c r="E145" s="245" t="n">
        <v>10000</v>
      </c>
      <c r="F145" s="245" t="n">
        <f aca="false">+C145+D145-E145</f>
        <v>0</v>
      </c>
      <c r="G145" s="245"/>
      <c r="H145" s="245"/>
      <c r="I145" s="245"/>
      <c r="J145" s="245"/>
      <c r="K145" s="245" t="n">
        <f aca="false">+F145-H145</f>
        <v>0</v>
      </c>
    </row>
    <row r="146" customFormat="false" ht="12.75" hidden="false" customHeight="true" outlineLevel="0" collapsed="false">
      <c r="A146" s="242" t="n">
        <v>30900</v>
      </c>
      <c r="B146" s="242" t="s">
        <v>314</v>
      </c>
      <c r="C146" s="243" t="n">
        <f aca="false">+C147+C148+C149</f>
        <v>1390000</v>
      </c>
      <c r="D146" s="243" t="n">
        <f aca="false">+D147+D148+D149</f>
        <v>904161</v>
      </c>
      <c r="E146" s="243" t="n">
        <f aca="false">+E147+E148+E149</f>
        <v>250000</v>
      </c>
      <c r="F146" s="243" t="n">
        <f aca="false">+C146+D146-E146</f>
        <v>2044161</v>
      </c>
      <c r="G146" s="243" t="n">
        <f aca="false">+G147+G148+G149</f>
        <v>1696222.51</v>
      </c>
      <c r="H146" s="243" t="n">
        <f aca="false">+H147+H148+H149</f>
        <v>1696222.51</v>
      </c>
      <c r="I146" s="243" t="n">
        <f aca="false">+I147+I148+I149</f>
        <v>1696222.51</v>
      </c>
      <c r="J146" s="243" t="n">
        <f aca="false">+J147+J148+J149</f>
        <v>1686424.51</v>
      </c>
      <c r="K146" s="243" t="n">
        <f aca="false">+F146-H146</f>
        <v>347938.49</v>
      </c>
    </row>
    <row r="147" customFormat="false" ht="12.75" hidden="false" customHeight="true" outlineLevel="0" collapsed="false">
      <c r="A147" s="244" t="n">
        <v>30901</v>
      </c>
      <c r="B147" s="244" t="s">
        <v>315</v>
      </c>
      <c r="C147" s="245" t="n">
        <v>0</v>
      </c>
      <c r="D147" s="245" t="n">
        <v>120000</v>
      </c>
      <c r="E147" s="245" t="n">
        <v>50000</v>
      </c>
      <c r="F147" s="245" t="n">
        <f aca="false">+C147+D147-E147</f>
        <v>70000</v>
      </c>
      <c r="G147" s="245" t="n">
        <v>69000</v>
      </c>
      <c r="H147" s="245" t="n">
        <v>69000</v>
      </c>
      <c r="I147" s="245" t="n">
        <v>69000</v>
      </c>
      <c r="J147" s="245" t="n">
        <v>69000</v>
      </c>
      <c r="K147" s="245" t="n">
        <f aca="false">+F147-H147</f>
        <v>1000</v>
      </c>
    </row>
    <row r="148" customFormat="false" ht="12.75" hidden="false" customHeight="true" outlineLevel="0" collapsed="false">
      <c r="A148" s="244" t="n">
        <v>30903</v>
      </c>
      <c r="B148" s="244" t="s">
        <v>316</v>
      </c>
      <c r="C148" s="245" t="n">
        <v>1300000</v>
      </c>
      <c r="D148" s="245" t="n">
        <v>674161</v>
      </c>
      <c r="E148" s="245" t="n">
        <v>200000</v>
      </c>
      <c r="F148" s="245" t="n">
        <f aca="false">+C148+D148-E148</f>
        <v>1774161</v>
      </c>
      <c r="G148" s="245" t="n">
        <v>1564020</v>
      </c>
      <c r="H148" s="245" t="n">
        <f aca="false">+G148</f>
        <v>1564020</v>
      </c>
      <c r="I148" s="245" t="n">
        <f aca="false">+H148</f>
        <v>1564020</v>
      </c>
      <c r="J148" s="245" t="n">
        <v>1554222</v>
      </c>
      <c r="K148" s="245" t="n">
        <f aca="false">+F148-H148</f>
        <v>210141</v>
      </c>
    </row>
    <row r="149" customFormat="false" ht="12.75" hidden="false" customHeight="true" outlineLevel="0" collapsed="false">
      <c r="A149" s="244" t="n">
        <v>30909</v>
      </c>
      <c r="B149" s="244" t="s">
        <v>274</v>
      </c>
      <c r="C149" s="245" t="n">
        <v>90000</v>
      </c>
      <c r="D149" s="245" t="n">
        <v>110000</v>
      </c>
      <c r="E149" s="245"/>
      <c r="F149" s="245" t="n">
        <f aca="false">+C149+D149-E149</f>
        <v>200000</v>
      </c>
      <c r="G149" s="245" t="n">
        <v>63202.51</v>
      </c>
      <c r="H149" s="245" t="n">
        <f aca="false">+G149</f>
        <v>63202.51</v>
      </c>
      <c r="I149" s="245" t="n">
        <f aca="false">+H149</f>
        <v>63202.51</v>
      </c>
      <c r="J149" s="245" t="n">
        <f aca="false">+I149</f>
        <v>63202.51</v>
      </c>
      <c r="K149" s="245" t="n">
        <f aca="false">+F149-H149</f>
        <v>136797.49</v>
      </c>
    </row>
    <row r="150" s="250" customFormat="true" ht="12.75" hidden="false" customHeight="true" outlineLevel="0" collapsed="false">
      <c r="A150" s="242" t="n">
        <v>40000</v>
      </c>
      <c r="B150" s="242" t="s">
        <v>317</v>
      </c>
      <c r="C150" s="243" t="n">
        <f aca="false">+C151+C153+C156+C164+C165+C166</f>
        <v>54418784.44</v>
      </c>
      <c r="D150" s="243" t="n">
        <f aca="false">+D151+D153+D156+D164+D165+D166</f>
        <v>2450827.81</v>
      </c>
      <c r="E150" s="243" t="n">
        <f aca="false">+E151+E153+E156+E164+E165+E166</f>
        <v>7838350.25</v>
      </c>
      <c r="F150" s="243" t="n">
        <f aca="false">+C150+D150-E150</f>
        <v>49031262</v>
      </c>
      <c r="G150" s="243" t="n">
        <f aca="false">+G153+G156+G164+G165+G166</f>
        <v>653076.48</v>
      </c>
      <c r="H150" s="243" t="n">
        <f aca="false">+H153+H156+H164+H165+H166</f>
        <v>653076.48</v>
      </c>
      <c r="I150" s="243" t="n">
        <f aca="false">+I153+I156+I164+I165+I166</f>
        <v>653076.48</v>
      </c>
      <c r="J150" s="243" t="n">
        <f aca="false">+J153+J156+J164+J165+J166</f>
        <v>653076.48</v>
      </c>
      <c r="K150" s="243" t="n">
        <f aca="false">+F150-H150</f>
        <v>48378185.52</v>
      </c>
    </row>
    <row r="151" customFormat="false" ht="12.75" hidden="false" customHeight="true" outlineLevel="0" collapsed="false">
      <c r="A151" s="257" t="n">
        <v>40100</v>
      </c>
      <c r="B151" s="257" t="s">
        <v>318</v>
      </c>
      <c r="C151" s="249" t="n">
        <f aca="false">+C152</f>
        <v>0</v>
      </c>
      <c r="D151" s="245"/>
      <c r="E151" s="245"/>
      <c r="F151" s="245" t="n">
        <f aca="false">+C151+D151-E151</f>
        <v>0</v>
      </c>
      <c r="G151" s="245"/>
      <c r="H151" s="245"/>
      <c r="I151" s="245"/>
      <c r="J151" s="245"/>
      <c r="K151" s="245" t="n">
        <f aca="false">+F151-H151</f>
        <v>0</v>
      </c>
    </row>
    <row r="152" s="248" customFormat="true" ht="12.75" hidden="false" customHeight="true" outlineLevel="0" collapsed="false">
      <c r="A152" s="244" t="n">
        <v>40101</v>
      </c>
      <c r="B152" s="244" t="s">
        <v>319</v>
      </c>
      <c r="C152" s="245" t="n">
        <v>0</v>
      </c>
      <c r="D152" s="245"/>
      <c r="E152" s="245"/>
      <c r="F152" s="245" t="n">
        <f aca="false">+C152+D152-E152</f>
        <v>0</v>
      </c>
      <c r="G152" s="245"/>
      <c r="H152" s="245"/>
      <c r="I152" s="245"/>
      <c r="J152" s="245"/>
      <c r="K152" s="245" t="n">
        <f aca="false">+F152-H152</f>
        <v>0</v>
      </c>
    </row>
    <row r="153" s="248" customFormat="true" ht="12.75" hidden="false" customHeight="true" outlineLevel="0" collapsed="false">
      <c r="A153" s="242" t="n">
        <v>40200</v>
      </c>
      <c r="B153" s="242" t="s">
        <v>320</v>
      </c>
      <c r="C153" s="243" t="n">
        <f aca="false">+C154+C155</f>
        <v>51724633.25</v>
      </c>
      <c r="D153" s="243" t="n">
        <f aca="false">+D154+D155</f>
        <v>0</v>
      </c>
      <c r="E153" s="243" t="n">
        <f aca="false">+E154+E155</f>
        <v>6724633.25</v>
      </c>
      <c r="F153" s="243" t="n">
        <f aca="false">+C153+D153-E153</f>
        <v>45000000</v>
      </c>
      <c r="G153" s="258"/>
      <c r="H153" s="258"/>
      <c r="I153" s="258"/>
      <c r="J153" s="258"/>
      <c r="K153" s="243" t="n">
        <f aca="false">+F153-H153</f>
        <v>45000000</v>
      </c>
    </row>
    <row r="154" s="248" customFormat="true" ht="12.75" hidden="false" customHeight="true" outlineLevel="0" collapsed="false">
      <c r="A154" s="244" t="n">
        <v>40201</v>
      </c>
      <c r="B154" s="244" t="s">
        <v>321</v>
      </c>
      <c r="C154" s="245" t="n">
        <v>51724633.25</v>
      </c>
      <c r="D154" s="245"/>
      <c r="E154" s="245" t="n">
        <v>6724633.25</v>
      </c>
      <c r="F154" s="245" t="n">
        <f aca="false">+C154+D154-E154</f>
        <v>45000000</v>
      </c>
      <c r="G154" s="245"/>
      <c r="H154" s="245"/>
      <c r="I154" s="245"/>
      <c r="J154" s="245"/>
      <c r="K154" s="245" t="n">
        <f aca="false">+F154-H154</f>
        <v>45000000</v>
      </c>
    </row>
    <row r="155" customFormat="false" ht="12.75" hidden="false" customHeight="true" outlineLevel="0" collapsed="false">
      <c r="A155" s="244" t="n">
        <v>40202</v>
      </c>
      <c r="B155" s="244" t="s">
        <v>322</v>
      </c>
      <c r="C155" s="245" t="n">
        <v>0</v>
      </c>
      <c r="D155" s="245"/>
      <c r="E155" s="245"/>
      <c r="F155" s="245" t="n">
        <f aca="false">+C155+D155-E155</f>
        <v>0</v>
      </c>
      <c r="G155" s="245"/>
      <c r="H155" s="245"/>
      <c r="I155" s="245"/>
      <c r="J155" s="245"/>
      <c r="K155" s="245" t="n">
        <f aca="false">+F155-H155</f>
        <v>0</v>
      </c>
    </row>
    <row r="156" customFormat="false" ht="12.75" hidden="false" customHeight="true" outlineLevel="0" collapsed="false">
      <c r="A156" s="242" t="n">
        <v>40300</v>
      </c>
      <c r="B156" s="242" t="s">
        <v>323</v>
      </c>
      <c r="C156" s="243" t="n">
        <f aca="false">+C157+C158+C159+C160+C161+C162+C163</f>
        <v>2136250</v>
      </c>
      <c r="D156" s="243" t="n">
        <f aca="false">+D157+D158+D159+D160+D161+D162+D163</f>
        <v>2243729</v>
      </c>
      <c r="E156" s="243" t="n">
        <f aca="false">+E157+E158+E159+E160+E161+E162+E163</f>
        <v>968717</v>
      </c>
      <c r="F156" s="243" t="n">
        <f aca="false">+C156+D156-E156</f>
        <v>3411262</v>
      </c>
      <c r="G156" s="243" t="n">
        <f aca="false">+G157+G158+G159+G160+G161+G162+G163</f>
        <v>607537.84</v>
      </c>
      <c r="H156" s="243" t="n">
        <f aca="false">+H157+H158+H159+H160+H161+H162+H163</f>
        <v>607537.84</v>
      </c>
      <c r="I156" s="243" t="n">
        <f aca="false">+I157+I158+I159+I160+I161+I162+I163</f>
        <v>607537.84</v>
      </c>
      <c r="J156" s="243" t="n">
        <f aca="false">+J157+J158+J159+J160+J161+J162+J163</f>
        <v>607537.84</v>
      </c>
      <c r="K156" s="243" t="n">
        <f aca="false">+F156-H156</f>
        <v>2803724.16</v>
      </c>
    </row>
    <row r="157" customFormat="false" ht="12.75" hidden="false" customHeight="true" outlineLevel="0" collapsed="false">
      <c r="A157" s="246" t="n">
        <v>40302</v>
      </c>
      <c r="B157" s="246" t="s">
        <v>324</v>
      </c>
      <c r="C157" s="245" t="n">
        <v>1500000</v>
      </c>
      <c r="D157" s="245" t="n">
        <v>1118717</v>
      </c>
      <c r="E157" s="245" t="n">
        <v>968717</v>
      </c>
      <c r="F157" s="245" t="n">
        <f aca="false">+C157+D157-E157</f>
        <v>1650000</v>
      </c>
      <c r="G157" s="245"/>
      <c r="H157" s="245"/>
      <c r="I157" s="245"/>
      <c r="J157" s="245"/>
      <c r="K157" s="245" t="n">
        <f aca="false">+F157-H157</f>
        <v>1650000</v>
      </c>
    </row>
    <row r="158" customFormat="false" ht="12.75" hidden="false" customHeight="true" outlineLevel="0" collapsed="false">
      <c r="A158" s="246" t="n">
        <v>40304</v>
      </c>
      <c r="B158" s="244" t="s">
        <v>325</v>
      </c>
      <c r="C158" s="245" t="n">
        <v>0</v>
      </c>
      <c r="D158" s="245" t="n">
        <v>400000</v>
      </c>
      <c r="E158" s="245"/>
      <c r="F158" s="245" t="n">
        <f aca="false">+C158+D158-E158</f>
        <v>400000</v>
      </c>
      <c r="G158" s="245" t="n">
        <v>8510</v>
      </c>
      <c r="H158" s="245" t="n">
        <v>8510</v>
      </c>
      <c r="I158" s="245" t="n">
        <v>8510</v>
      </c>
      <c r="J158" s="245" t="n">
        <v>8510</v>
      </c>
      <c r="K158" s="245" t="n">
        <f aca="false">+F158-H158</f>
        <v>391490</v>
      </c>
    </row>
    <row r="159" customFormat="false" ht="12.75" hidden="false" customHeight="true" outlineLevel="0" collapsed="false">
      <c r="A159" s="246" t="n">
        <v>40305</v>
      </c>
      <c r="B159" s="244" t="s">
        <v>326</v>
      </c>
      <c r="C159" s="245" t="n">
        <v>0</v>
      </c>
      <c r="D159" s="245" t="n">
        <v>34840</v>
      </c>
      <c r="E159" s="245"/>
      <c r="F159" s="245" t="n">
        <f aca="false">+C159+D159-E159</f>
        <v>34840</v>
      </c>
      <c r="G159" s="245"/>
      <c r="H159" s="245"/>
      <c r="I159" s="245"/>
      <c r="J159" s="245"/>
      <c r="K159" s="245" t="n">
        <f aca="false">+F159-H159</f>
        <v>34840</v>
      </c>
    </row>
    <row r="160" customFormat="false" ht="12.75" hidden="false" customHeight="true" outlineLevel="0" collapsed="false">
      <c r="A160" s="244" t="n">
        <v>40306</v>
      </c>
      <c r="B160" s="244" t="s">
        <v>327</v>
      </c>
      <c r="C160" s="245" t="n">
        <v>312500</v>
      </c>
      <c r="D160" s="245" t="n">
        <v>376922</v>
      </c>
      <c r="E160" s="245"/>
      <c r="F160" s="245" t="n">
        <f aca="false">+C160+D160-E160</f>
        <v>689422</v>
      </c>
      <c r="G160" s="245" t="n">
        <v>145500</v>
      </c>
      <c r="H160" s="245" t="n">
        <v>145500</v>
      </c>
      <c r="I160" s="245" t="n">
        <v>145500</v>
      </c>
      <c r="J160" s="245" t="n">
        <f aca="false">+I160</f>
        <v>145500</v>
      </c>
      <c r="K160" s="245" t="n">
        <f aca="false">+F160-H160</f>
        <v>543922</v>
      </c>
    </row>
    <row r="161" customFormat="false" ht="12.75" hidden="false" customHeight="true" outlineLevel="0" collapsed="false">
      <c r="A161" s="244" t="n">
        <v>40307</v>
      </c>
      <c r="B161" s="244" t="s">
        <v>328</v>
      </c>
      <c r="C161" s="245" t="n">
        <v>200000</v>
      </c>
      <c r="D161" s="245" t="n">
        <v>161000</v>
      </c>
      <c r="E161" s="245"/>
      <c r="F161" s="245" t="n">
        <f aca="false">+C161+D161-E161</f>
        <v>361000</v>
      </c>
      <c r="G161" s="245" t="n">
        <v>344820</v>
      </c>
      <c r="H161" s="245" t="n">
        <f aca="false">+G161</f>
        <v>344820</v>
      </c>
      <c r="I161" s="245" t="n">
        <f aca="false">+H161</f>
        <v>344820</v>
      </c>
      <c r="J161" s="245" t="n">
        <f aca="false">+I161</f>
        <v>344820</v>
      </c>
      <c r="K161" s="245" t="n">
        <f aca="false">+F161-H161</f>
        <v>16180</v>
      </c>
    </row>
    <row r="162" customFormat="false" ht="12.75" hidden="false" customHeight="true" outlineLevel="0" collapsed="false">
      <c r="A162" s="244" t="n">
        <v>40308</v>
      </c>
      <c r="B162" s="244" t="s">
        <v>329</v>
      </c>
      <c r="C162" s="245" t="n">
        <v>33750</v>
      </c>
      <c r="D162" s="245" t="n">
        <v>62250</v>
      </c>
      <c r="E162" s="245"/>
      <c r="F162" s="245" t="n">
        <f aca="false">+C162+D162-E162</f>
        <v>96000</v>
      </c>
      <c r="G162" s="245"/>
      <c r="H162" s="245"/>
      <c r="I162" s="245"/>
      <c r="J162" s="245"/>
      <c r="K162" s="245" t="n">
        <f aca="false">+F162-H162</f>
        <v>96000</v>
      </c>
    </row>
    <row r="163" customFormat="false" ht="12.75" hidden="false" customHeight="true" outlineLevel="0" collapsed="false">
      <c r="A163" s="244" t="n">
        <v>40309</v>
      </c>
      <c r="B163" s="244" t="s">
        <v>330</v>
      </c>
      <c r="C163" s="245" t="n">
        <v>90000</v>
      </c>
      <c r="D163" s="245" t="n">
        <v>90000</v>
      </c>
      <c r="E163" s="245"/>
      <c r="F163" s="245" t="n">
        <f aca="false">+C163+D163-E163</f>
        <v>180000</v>
      </c>
      <c r="G163" s="245" t="n">
        <v>108707.84</v>
      </c>
      <c r="H163" s="245" t="n">
        <f aca="false">+G163</f>
        <v>108707.84</v>
      </c>
      <c r="I163" s="245" t="n">
        <f aca="false">+H163</f>
        <v>108707.84</v>
      </c>
      <c r="J163" s="245" t="n">
        <f aca="false">+I163</f>
        <v>108707.84</v>
      </c>
      <c r="K163" s="245" t="n">
        <f aca="false">+F163-H163</f>
        <v>71292.16</v>
      </c>
    </row>
    <row r="164" customFormat="false" ht="12.75" hidden="false" customHeight="true" outlineLevel="0" collapsed="false">
      <c r="A164" s="242" t="n">
        <v>40400</v>
      </c>
      <c r="B164" s="242" t="s">
        <v>331</v>
      </c>
      <c r="C164" s="243" t="n">
        <v>165000</v>
      </c>
      <c r="D164" s="243" t="n">
        <v>0</v>
      </c>
      <c r="E164" s="243" t="n">
        <v>45000</v>
      </c>
      <c r="F164" s="243" t="n">
        <f aca="false">+C164+D164-E164</f>
        <v>120000</v>
      </c>
      <c r="G164" s="243"/>
      <c r="H164" s="243"/>
      <c r="I164" s="243"/>
      <c r="J164" s="243"/>
      <c r="K164" s="243" t="n">
        <f aca="false">+F164-H164</f>
        <v>120000</v>
      </c>
    </row>
    <row r="165" customFormat="false" ht="12.75" hidden="false" customHeight="true" outlineLevel="0" collapsed="false">
      <c r="A165" s="242" t="n">
        <v>40500</v>
      </c>
      <c r="B165" s="242" t="s">
        <v>332</v>
      </c>
      <c r="C165" s="243" t="n">
        <v>226600</v>
      </c>
      <c r="D165" s="243" t="n">
        <v>73400</v>
      </c>
      <c r="E165" s="243" t="n">
        <v>100000</v>
      </c>
      <c r="F165" s="243" t="n">
        <f aca="false">+C165+D165-E165</f>
        <v>200000</v>
      </c>
      <c r="G165" s="243" t="n">
        <v>29825.64</v>
      </c>
      <c r="H165" s="243" t="n">
        <f aca="false">+G165</f>
        <v>29825.64</v>
      </c>
      <c r="I165" s="243" t="n">
        <f aca="false">+H165</f>
        <v>29825.64</v>
      </c>
      <c r="J165" s="243" t="n">
        <f aca="false">+I165</f>
        <v>29825.64</v>
      </c>
      <c r="K165" s="243" t="n">
        <f aca="false">+F165-H165</f>
        <v>170174.36</v>
      </c>
    </row>
    <row r="166" customFormat="false" ht="12.75" hidden="false" customHeight="true" outlineLevel="0" collapsed="false">
      <c r="A166" s="242" t="n">
        <v>40800</v>
      </c>
      <c r="B166" s="242" t="s">
        <v>333</v>
      </c>
      <c r="C166" s="243" t="n">
        <f aca="false">+C167</f>
        <v>166301.19</v>
      </c>
      <c r="D166" s="243" t="n">
        <f aca="false">+D167</f>
        <v>133698.81</v>
      </c>
      <c r="E166" s="243" t="n">
        <f aca="false">+E167</f>
        <v>0</v>
      </c>
      <c r="F166" s="243" t="n">
        <f aca="false">+C166+D166-E166</f>
        <v>300000</v>
      </c>
      <c r="G166" s="243" t="n">
        <f aca="false">+G167</f>
        <v>15713</v>
      </c>
      <c r="H166" s="243" t="n">
        <f aca="false">+H167</f>
        <v>15713</v>
      </c>
      <c r="I166" s="243" t="n">
        <f aca="false">+I167</f>
        <v>15713</v>
      </c>
      <c r="J166" s="243" t="n">
        <f aca="false">+J167</f>
        <v>15713</v>
      </c>
      <c r="K166" s="243" t="n">
        <f aca="false">+F166-H166</f>
        <v>284287</v>
      </c>
    </row>
    <row r="167" customFormat="false" ht="12.75" hidden="false" customHeight="true" outlineLevel="0" collapsed="false">
      <c r="A167" s="244" t="n">
        <v>40801</v>
      </c>
      <c r="B167" s="244" t="s">
        <v>334</v>
      </c>
      <c r="C167" s="245" t="n">
        <v>166301.19</v>
      </c>
      <c r="D167" s="259" t="n">
        <v>133698.81</v>
      </c>
      <c r="E167" s="259"/>
      <c r="F167" s="245" t="n">
        <f aca="false">+C167+D167-E167</f>
        <v>300000</v>
      </c>
      <c r="G167" s="259" t="n">
        <v>15713</v>
      </c>
      <c r="H167" s="259" t="n">
        <v>15713</v>
      </c>
      <c r="I167" s="259" t="n">
        <v>15713</v>
      </c>
      <c r="J167" s="259" t="n">
        <v>15713</v>
      </c>
      <c r="K167" s="245" t="n">
        <f aca="false">+F167-H167</f>
        <v>284287</v>
      </c>
    </row>
    <row r="168" customFormat="false" ht="12.75" hidden="false" customHeight="true" outlineLevel="0" collapsed="false">
      <c r="A168" s="242" t="s">
        <v>172</v>
      </c>
      <c r="B168" s="242" t="s">
        <v>335</v>
      </c>
      <c r="C168" s="243" t="n">
        <f aca="false">+C19+C45+C85+C150</f>
        <v>226941873.09</v>
      </c>
      <c r="D168" s="243" t="n">
        <f aca="false">+D19+D45+D85+D150</f>
        <v>87970191.71</v>
      </c>
      <c r="E168" s="243" t="n">
        <f aca="false">+E19+E45+E85+E150</f>
        <v>14332441.1</v>
      </c>
      <c r="F168" s="243" t="n">
        <f aca="false">+F19+F45+F85+F150</f>
        <v>300579623.7</v>
      </c>
      <c r="G168" s="243" t="n">
        <f aca="false">+G19+G45+G85+G150</f>
        <v>247403830.78</v>
      </c>
      <c r="H168" s="243" t="n">
        <f aca="false">+H19+H45+H85+H150</f>
        <v>247403830.78</v>
      </c>
      <c r="I168" s="243" t="n">
        <f aca="false">+I19+I45+I85+I150</f>
        <v>247403830.78</v>
      </c>
      <c r="J168" s="243" t="n">
        <f aca="false">+J19+J45+J85+J150</f>
        <v>226734500.6</v>
      </c>
      <c r="K168" s="243" t="n">
        <f aca="false">+K19+K45+K85+K150</f>
        <v>53175792.92</v>
      </c>
    </row>
    <row r="169" customFormat="false" ht="12.75" hidden="false" customHeight="true" outlineLevel="0" collapsed="false">
      <c r="A169" s="260"/>
      <c r="B169" s="260"/>
      <c r="C169" s="261" t="s">
        <v>172</v>
      </c>
      <c r="D169" s="261"/>
      <c r="E169" s="261"/>
      <c r="F169" s="261"/>
      <c r="G169" s="261"/>
      <c r="H169" s="261"/>
      <c r="I169" s="261"/>
      <c r="J169" s="261"/>
    </row>
    <row r="172" customFormat="false" ht="12.75" hidden="false" customHeight="false" outlineLevel="0" collapsed="false">
      <c r="G172" s="162"/>
    </row>
  </sheetData>
  <mergeCells count="9">
    <mergeCell ref="A12:E12"/>
    <mergeCell ref="F12:J12"/>
    <mergeCell ref="A14:J14"/>
    <mergeCell ref="A15:J15"/>
    <mergeCell ref="A16:J16"/>
    <mergeCell ref="A114:E114"/>
    <mergeCell ref="A116:J116"/>
    <mergeCell ref="A117:J117"/>
    <mergeCell ref="A118:J118"/>
  </mergeCells>
  <printOptions headings="false" gridLines="false" gridLinesSet="true" horizontalCentered="false" verticalCentered="false"/>
  <pageMargins left="0" right="0" top="0.748611111111111" bottom="0.748611111111111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&amp;CGASTO POR OBJETO T.C.P. - AL 30/09/2019</oddHeader>
    <oddFooter>&amp;C“Las Islas Malvinas, Georgias y Sandwich del Sur son y serán Argentinas”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E7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82" workbookViewId="0">
      <selection pane="topLeft" activeCell="A38" activeCellId="0" sqref="A3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13" width="2"/>
    <col collapsed="false" customWidth="true" hidden="false" outlineLevel="0" max="2" min="2" style="113" width="2.85"/>
    <col collapsed="false" customWidth="true" hidden="false" outlineLevel="0" max="3" min="3" style="113" width="62.42"/>
    <col collapsed="false" customWidth="true" hidden="false" outlineLevel="0" max="4" min="4" style="113" width="30.14"/>
    <col collapsed="false" customWidth="false" hidden="false" outlineLevel="0" max="1025" min="5" style="113" width="11.42"/>
  </cols>
  <sheetData>
    <row r="1" customFormat="false" ht="15.75" hidden="false" customHeight="false" outlineLevel="0" collapsed="false">
      <c r="A1" s="2"/>
    </row>
    <row r="2" customFormat="false" ht="12.75" hidden="false" customHeight="false" outlineLevel="0" collapsed="false">
      <c r="C2" s="114"/>
      <c r="D2" s="114"/>
    </row>
    <row r="3" customFormat="false" ht="12.75" hidden="false" customHeight="false" outlineLevel="0" collapsed="false">
      <c r="C3" s="114"/>
      <c r="D3" s="114"/>
    </row>
    <row r="4" customFormat="false" ht="12.75" hidden="false" customHeight="false" outlineLevel="0" collapsed="false">
      <c r="C4" s="114"/>
      <c r="D4" s="114"/>
    </row>
    <row r="5" customFormat="false" ht="12.75" hidden="false" customHeight="false" outlineLevel="0" collapsed="false">
      <c r="C5" s="114"/>
      <c r="D5" s="114"/>
    </row>
    <row r="6" customFormat="false" ht="12.75" hidden="false" customHeight="false" outlineLevel="0" collapsed="false">
      <c r="C6" s="114"/>
      <c r="D6" s="114"/>
    </row>
    <row r="7" customFormat="false" ht="12.75" hidden="false" customHeight="false" outlineLevel="0" collapsed="false">
      <c r="C7" s="114"/>
      <c r="D7" s="114"/>
    </row>
    <row r="8" customFormat="false" ht="12.75" hidden="false" customHeight="false" outlineLevel="0" collapsed="false">
      <c r="C8" s="114"/>
      <c r="D8" s="114"/>
    </row>
    <row r="9" customFormat="false" ht="12.75" hidden="false" customHeight="false" outlineLevel="0" collapsed="false">
      <c r="C9" s="114"/>
      <c r="D9" s="114"/>
    </row>
    <row r="10" customFormat="false" ht="12.75" hidden="false" customHeight="false" outlineLevel="0" collapsed="false">
      <c r="C10" s="114"/>
      <c r="D10" s="114"/>
    </row>
    <row r="11" customFormat="false" ht="12.75" hidden="false" customHeight="false" outlineLevel="0" collapsed="false">
      <c r="C11" s="114"/>
      <c r="D11" s="114"/>
    </row>
    <row r="12" customFormat="false" ht="12.8" hidden="false" customHeight="false" outlineLevel="0" collapsed="false">
      <c r="C12" s="262"/>
      <c r="D12" s="114" t="s">
        <v>211</v>
      </c>
    </row>
    <row r="13" s="116" customFormat="true" ht="15" hidden="false" customHeight="true" outlineLevel="0" collapsed="false">
      <c r="A13" s="4"/>
      <c r="B13" s="4"/>
      <c r="C13" s="4"/>
      <c r="D13" s="4"/>
      <c r="E13" s="4"/>
    </row>
    <row r="14" s="116" customFormat="true" ht="15" hidden="false" customHeight="true" outlineLevel="0" collapsed="false">
      <c r="A14" s="5"/>
      <c r="B14" s="5"/>
      <c r="C14" s="5"/>
      <c r="D14" s="5"/>
    </row>
    <row r="15" s="116" customFormat="true" ht="12.75" hidden="false" customHeight="true" outlineLevel="0" collapsed="false">
      <c r="A15" s="7" t="s">
        <v>1</v>
      </c>
      <c r="B15" s="7"/>
      <c r="C15" s="7"/>
      <c r="D15" s="7"/>
    </row>
    <row r="16" s="116" customFormat="true" ht="15.75" hidden="false" customHeight="false" outlineLevel="0" collapsed="false">
      <c r="A16" s="7" t="s">
        <v>336</v>
      </c>
      <c r="B16" s="7"/>
      <c r="C16" s="7"/>
      <c r="D16" s="7"/>
    </row>
    <row r="17" s="116" customFormat="true" ht="15.75" hidden="false" customHeight="false" outlineLevel="0" collapsed="false">
      <c r="A17" s="8" t="s">
        <v>337</v>
      </c>
      <c r="B17" s="8"/>
      <c r="C17" s="8"/>
      <c r="D17" s="8"/>
    </row>
    <row r="18" customFormat="false" ht="15.75" hidden="false" customHeight="false" outlineLevel="0" collapsed="false">
      <c r="A18" s="1"/>
      <c r="B18" s="1"/>
      <c r="C18" s="1"/>
      <c r="D18" s="9"/>
    </row>
    <row r="20" customFormat="false" ht="15.75" hidden="false" customHeight="true" outlineLevel="0" collapsed="false">
      <c r="A20" s="263" t="s">
        <v>338</v>
      </c>
      <c r="B20" s="263"/>
      <c r="C20" s="263"/>
      <c r="D20" s="264" t="s">
        <v>64</v>
      </c>
    </row>
    <row r="21" customFormat="false" ht="15.75" hidden="false" customHeight="true" outlineLevel="0" collapsed="false">
      <c r="A21" s="263"/>
      <c r="B21" s="263"/>
      <c r="C21" s="263"/>
      <c r="D21" s="264"/>
    </row>
    <row r="22" customFormat="false" ht="15.75" hidden="false" customHeight="true" outlineLevel="0" collapsed="false">
      <c r="A22" s="263"/>
      <c r="B22" s="263"/>
      <c r="C22" s="263"/>
      <c r="D22" s="264"/>
    </row>
    <row r="23" customFormat="false" ht="15.75" hidden="false" customHeight="true" outlineLevel="0" collapsed="false">
      <c r="A23" s="263"/>
      <c r="B23" s="263"/>
      <c r="C23" s="263"/>
      <c r="D23" s="264"/>
    </row>
    <row r="24" customFormat="false" ht="15.75" hidden="false" customHeight="false" outlineLevel="0" collapsed="false">
      <c r="A24" s="265"/>
      <c r="B24" s="266"/>
      <c r="C24" s="266"/>
      <c r="D24" s="267"/>
    </row>
    <row r="25" customFormat="false" ht="15.75" hidden="false" customHeight="false" outlineLevel="0" collapsed="false">
      <c r="A25" s="268" t="s">
        <v>339</v>
      </c>
      <c r="B25" s="269"/>
      <c r="C25" s="269"/>
      <c r="D25" s="270" t="n">
        <f aca="false">+D31</f>
        <v>247403830.78</v>
      </c>
    </row>
    <row r="26" customFormat="false" ht="15.75" hidden="false" customHeight="false" outlineLevel="0" collapsed="false">
      <c r="A26" s="271"/>
      <c r="B26" s="272" t="s">
        <v>340</v>
      </c>
      <c r="C26" s="272"/>
      <c r="D26" s="273" t="n">
        <v>0</v>
      </c>
    </row>
    <row r="27" customFormat="false" ht="15.75" hidden="false" customHeight="false" outlineLevel="0" collapsed="false">
      <c r="A27" s="271"/>
      <c r="B27" s="272" t="s">
        <v>341</v>
      </c>
      <c r="C27" s="272"/>
      <c r="D27" s="273" t="n">
        <v>0</v>
      </c>
    </row>
    <row r="28" customFormat="false" ht="15.75" hidden="false" customHeight="false" outlineLevel="0" collapsed="false">
      <c r="A28" s="271"/>
      <c r="B28" s="272" t="s">
        <v>342</v>
      </c>
      <c r="C28" s="272"/>
      <c r="D28" s="273" t="n">
        <v>0</v>
      </c>
    </row>
    <row r="29" customFormat="false" ht="15.75" hidden="false" customHeight="false" outlineLevel="0" collapsed="false">
      <c r="A29" s="271"/>
      <c r="B29" s="272" t="s">
        <v>343</v>
      </c>
      <c r="C29" s="272"/>
      <c r="D29" s="273" t="n">
        <v>0</v>
      </c>
    </row>
    <row r="30" customFormat="false" ht="15.75" hidden="false" customHeight="false" outlineLevel="0" collapsed="false">
      <c r="A30" s="271"/>
      <c r="B30" s="272" t="s">
        <v>344</v>
      </c>
      <c r="C30" s="272"/>
      <c r="D30" s="273" t="n">
        <v>0</v>
      </c>
    </row>
    <row r="31" customFormat="false" ht="15.75" hidden="false" customHeight="false" outlineLevel="0" collapsed="false">
      <c r="A31" s="271"/>
      <c r="B31" s="272" t="s">
        <v>345</v>
      </c>
      <c r="C31" s="272"/>
      <c r="D31" s="273" t="n">
        <v>247403830.78</v>
      </c>
    </row>
    <row r="32" customFormat="false" ht="15.75" hidden="false" customHeight="false" outlineLevel="0" collapsed="false">
      <c r="A32" s="271"/>
      <c r="B32" s="272" t="s">
        <v>346</v>
      </c>
      <c r="C32" s="272"/>
      <c r="D32" s="273" t="n">
        <v>0</v>
      </c>
    </row>
    <row r="33" customFormat="false" ht="15.75" hidden="false" customHeight="false" outlineLevel="0" collapsed="false">
      <c r="A33" s="271"/>
      <c r="B33" s="272"/>
      <c r="C33" s="272"/>
      <c r="D33" s="274"/>
    </row>
    <row r="34" customFormat="false" ht="15.75" hidden="false" customHeight="false" outlineLevel="0" collapsed="false">
      <c r="A34" s="271" t="s">
        <v>347</v>
      </c>
      <c r="B34" s="275"/>
      <c r="C34" s="275"/>
      <c r="D34" s="276" t="n">
        <v>0</v>
      </c>
    </row>
    <row r="35" customFormat="false" ht="15.75" hidden="false" customHeight="false" outlineLevel="0" collapsed="false">
      <c r="A35" s="271"/>
      <c r="B35" s="272"/>
      <c r="C35" s="272"/>
      <c r="D35" s="274"/>
    </row>
    <row r="36" customFormat="false" ht="15.75" hidden="false" customHeight="false" outlineLevel="0" collapsed="false">
      <c r="A36" s="271" t="s">
        <v>348</v>
      </c>
      <c r="B36" s="275"/>
      <c r="C36" s="277"/>
      <c r="D36" s="276" t="n">
        <v>0</v>
      </c>
    </row>
    <row r="37" customFormat="false" ht="15.75" hidden="false" customHeight="false" outlineLevel="0" collapsed="false">
      <c r="A37" s="271"/>
      <c r="B37" s="272"/>
      <c r="C37" s="278"/>
      <c r="D37" s="274"/>
    </row>
    <row r="38" customFormat="false" ht="15.75" hidden="false" customHeight="false" outlineLevel="0" collapsed="false">
      <c r="A38" s="271" t="s">
        <v>349</v>
      </c>
      <c r="B38" s="275"/>
      <c r="C38" s="275"/>
      <c r="D38" s="276" t="n">
        <v>0</v>
      </c>
    </row>
    <row r="39" customFormat="false" ht="15.75" hidden="false" customHeight="false" outlineLevel="0" collapsed="false">
      <c r="A39" s="271"/>
      <c r="B39" s="272"/>
      <c r="C39" s="278"/>
      <c r="D39" s="274"/>
    </row>
    <row r="40" customFormat="false" ht="15.75" hidden="false" customHeight="false" outlineLevel="0" collapsed="false">
      <c r="A40" s="271" t="s">
        <v>350</v>
      </c>
      <c r="B40" s="275"/>
      <c r="C40" s="277"/>
      <c r="D40" s="276" t="n">
        <v>0</v>
      </c>
    </row>
    <row r="41" customFormat="false" ht="15.75" hidden="false" customHeight="false" outlineLevel="0" collapsed="false">
      <c r="A41" s="271"/>
      <c r="B41" s="272"/>
      <c r="C41" s="278"/>
      <c r="D41" s="274"/>
    </row>
    <row r="42" customFormat="false" ht="15.75" hidden="false" customHeight="false" outlineLevel="0" collapsed="false">
      <c r="A42" s="279" t="s">
        <v>64</v>
      </c>
      <c r="B42" s="280"/>
      <c r="C42" s="281"/>
      <c r="D42" s="282" t="n">
        <f aca="false">+D25</f>
        <v>247403830.78</v>
      </c>
    </row>
    <row r="70" customFormat="false" ht="12.75" hidden="false" customHeight="false" outlineLevel="0" collapsed="false">
      <c r="A70" s="283"/>
      <c r="B70" s="283"/>
      <c r="C70" s="283"/>
      <c r="D70" s="283"/>
    </row>
  </sheetData>
  <mergeCells count="9">
    <mergeCell ref="C2:D2"/>
    <mergeCell ref="C5:D5"/>
    <mergeCell ref="A13:E13"/>
    <mergeCell ref="A15:D15"/>
    <mergeCell ref="A16:D16"/>
    <mergeCell ref="A17:D17"/>
    <mergeCell ref="A20:C23"/>
    <mergeCell ref="D20:D23"/>
    <mergeCell ref="A70:D70"/>
  </mergeCells>
  <printOptions headings="false" gridLines="false" gridLinesSet="true" horizontalCentered="true" verticalCentered="false"/>
  <pageMargins left="0.39375" right="0.39375" top="0.590277777777778" bottom="0.590277777777778" header="0.511805555555555" footer="0.511805555555555"/>
  <pageSetup paperSize="9" scale="7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&amp;C“Las Islas Malvinas, Georgias y Sandwich del Sur son y serán Argentinas”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2014-07-01T13:26:08Z</dcterms:created>
  <dc:creator>mbearzotti</dc:creator>
  <dc:description/>
  <dc:language>es-AR</dc:language>
  <cp:lastModifiedBy/>
  <cp:lastPrinted>2020-02-03T14:30:34Z</cp:lastPrinted>
  <dcterms:modified xsi:type="dcterms:W3CDTF">2020-02-03T15:00:59Z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